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OneDrive\NOTEBOOK DELL\HD DO NOTEBOOK\HD EXTERNO 2022\2023\PM CARVALHOS\GALPÃO\REV 02\"/>
    </mc:Choice>
  </mc:AlternateContent>
  <xr:revisionPtr revIDLastSave="0" documentId="13_ncr:1_{599D6330-F429-43AC-B479-0E0787FF157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lanilha Orcamentaria" sheetId="1" r:id="rId1"/>
    <sheet name="MEC 01 " sheetId="4" r:id="rId2"/>
    <sheet name="COTAÇÃO" sheetId="9" r:id="rId3"/>
    <sheet name="CFF" sheetId="3" r:id="rId4"/>
  </sheets>
  <externalReferences>
    <externalReference r:id="rId5"/>
  </externalReferences>
  <definedNames>
    <definedName name="_xlnm.Print_Area" localSheetId="3">CFF!$A$1:$G$17</definedName>
    <definedName name="_xlnm.Print_Area" localSheetId="2">COTAÇÃO!$A$1:$F$21</definedName>
    <definedName name="_xlnm.Print_Area" localSheetId="1">'MEC 01 '!$A$1:$G$20</definedName>
    <definedName name="_xlnm.Print_Area" localSheetId="0">'Planilha Orcamentaria'!$A$1:$H$30</definedName>
    <definedName name="_xlnm.Database">TEXT([1]Dados!$G$29,"mm-aaaa")</definedName>
    <definedName name="Fonte" localSheetId="2">#REF!</definedName>
    <definedName name="Fonte">#REF!</definedName>
    <definedName name="INSUMOS" localSheetId="2">#REF!</definedName>
    <definedName name="INSUM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gIdczZT03ACB7Mlr0iQfc+x+AYtw=="/>
    </ext>
  </extLst>
</workbook>
</file>

<file path=xl/calcChain.xml><?xml version="1.0" encoding="utf-8"?>
<calcChain xmlns="http://schemas.openxmlformats.org/spreadsheetml/2006/main">
  <c r="G11" i="3" l="1"/>
  <c r="F11" i="3"/>
  <c r="G12" i="3"/>
  <c r="F12" i="3"/>
  <c r="E12" i="3"/>
  <c r="E11" i="3"/>
  <c r="G10" i="3"/>
  <c r="F10" i="3"/>
  <c r="G5" i="3" a="1"/>
  <c r="G5" i="3" s="1"/>
  <c r="G4" i="3" a="1"/>
  <c r="G4" i="3" s="1"/>
  <c r="D8" i="3"/>
  <c r="B9" i="3"/>
  <c r="E20" i="4"/>
  <c r="B20" i="4"/>
  <c r="E16" i="1"/>
  <c r="G16" i="1"/>
  <c r="E17" i="1"/>
  <c r="G17" i="1"/>
  <c r="D29" i="1"/>
  <c r="D20" i="4" s="1"/>
  <c r="C29" i="1"/>
  <c r="C20" i="4" s="1"/>
  <c r="E15" i="1"/>
  <c r="G23" i="1"/>
  <c r="I23" i="1"/>
  <c r="H16" i="1" l="1"/>
  <c r="H17" i="1"/>
  <c r="H23" i="1"/>
  <c r="A5" i="9"/>
  <c r="A4" i="9"/>
  <c r="A3" i="9"/>
  <c r="A2" i="9"/>
  <c r="F10" i="9"/>
  <c r="F29" i="1" s="1"/>
  <c r="G29" i="1" s="1"/>
  <c r="G24" i="1" l="1"/>
  <c r="E15" i="4" l="1"/>
  <c r="H24" i="1" s="1"/>
  <c r="E17" i="4"/>
  <c r="I26" i="1" s="1"/>
  <c r="I24" i="1" l="1"/>
  <c r="E13" i="4"/>
  <c r="E18" i="4"/>
  <c r="E11" i="4"/>
  <c r="E16" i="4"/>
  <c r="I27" i="1" l="1"/>
  <c r="E12" i="4" l="1"/>
  <c r="A4" i="4" l="1"/>
  <c r="A3" i="4"/>
  <c r="A2" i="4"/>
  <c r="B7" i="3"/>
  <c r="G25" i="1" l="1"/>
  <c r="H25" i="1" s="1"/>
  <c r="G26" i="1"/>
  <c r="H26" i="1" s="1"/>
  <c r="G27" i="1"/>
  <c r="H27" i="1" s="1"/>
  <c r="H29" i="1"/>
  <c r="G19" i="1"/>
  <c r="H19" i="1" s="1"/>
  <c r="G20" i="1"/>
  <c r="H20" i="1" s="1"/>
  <c r="G21" i="1"/>
  <c r="H21" i="1" s="1"/>
  <c r="H22" i="1" l="1"/>
  <c r="H28" i="1"/>
  <c r="D10" i="3" s="1"/>
  <c r="D12" i="3" s="1"/>
  <c r="D11" i="3" s="1"/>
  <c r="H18" i="1"/>
  <c r="G15" i="1"/>
  <c r="H15" i="1" s="1"/>
  <c r="E10" i="3" l="1"/>
  <c r="H14" i="1"/>
  <c r="H30" i="1" s="1"/>
  <c r="E4" i="3" s="1"/>
  <c r="E8" i="3" l="1"/>
  <c r="D9" i="3" l="1"/>
  <c r="D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<sst xmlns="http://schemas.openxmlformats.org/spreadsheetml/2006/main" count="199" uniqueCount="131">
  <si>
    <t>PLANILHA ORÇAMENTÁRIA DE CUSTOS</t>
  </si>
  <si>
    <t>(    )</t>
  </si>
  <si>
    <t>DIRETA</t>
  </si>
  <si>
    <t>(  x  )</t>
  </si>
  <si>
    <t>INDIRETA</t>
  </si>
  <si>
    <t>ITEM</t>
  </si>
  <si>
    <t>CÓDIGO</t>
  </si>
  <si>
    <t>DESCRIÇÃO</t>
  </si>
  <si>
    <t>UNIDADE</t>
  </si>
  <si>
    <t>QUANTIDADE</t>
  </si>
  <si>
    <t>PREÇO UNITÁRIO S/ LDI</t>
  </si>
  <si>
    <t>PREÇO UNITÁRIO C/ LDI</t>
  </si>
  <si>
    <t>PREÇO TOTAL</t>
  </si>
  <si>
    <t>IIO-001</t>
  </si>
  <si>
    <t>INSTALAÇÕES INICIAIS DA OBRA</t>
  </si>
  <si>
    <t>1.1</t>
  </si>
  <si>
    <t>2.2</t>
  </si>
  <si>
    <t>3.1</t>
  </si>
  <si>
    <t>M2</t>
  </si>
  <si>
    <t>TOTAL GERAL DA OBRA</t>
  </si>
  <si>
    <t>1.2</t>
  </si>
  <si>
    <t>2.1</t>
  </si>
  <si>
    <t>M3</t>
  </si>
  <si>
    <t>2.3</t>
  </si>
  <si>
    <t>ANEXO I</t>
  </si>
  <si>
    <t>PROPONENTE: PREFEITURA MUNICIPAL DE CARVALHOS</t>
  </si>
  <si>
    <t>CONVÊNIO SES N°</t>
  </si>
  <si>
    <t>PRAZO DE EXECUÇÃO: 08 MESES</t>
  </si>
  <si>
    <t>FORMA DE EXECUÇÃO:</t>
  </si>
  <si>
    <t>1.3</t>
  </si>
  <si>
    <t>LIGAÇÃO PROVISÓRIA DE LUZ E FORÇA-PADRÃO PROVISÓRIO 30KVA</t>
  </si>
  <si>
    <t>TER-001</t>
  </si>
  <si>
    <t>ATERRO COMPACTADO MANUAL, COM SOQUETE</t>
  </si>
  <si>
    <t>APILOAMENTO DO FUNDO DE VALAS COM SOQUETE</t>
  </si>
  <si>
    <t>3.2</t>
  </si>
  <si>
    <t>CORTE, DOBRA E ARMAÇÃO DE AÇO CA-50/60</t>
  </si>
  <si>
    <t>KG</t>
  </si>
  <si>
    <t>3.3</t>
  </si>
  <si>
    <t>COB-001</t>
  </si>
  <si>
    <t>ESCAVAÇÃOMANUAL DE VALAS H &lt;=1,50 M</t>
  </si>
  <si>
    <t>TERRAPLENAGEM/TRABALHOS EM TERRA</t>
  </si>
  <si>
    <t xml:space="preserve">LASTRO DE CONCRETO MAGRO, INCLUSIVE TRANSPORTE, LANÇAMENTO E ADENSAMENTO </t>
  </si>
  <si>
    <t>FORNECIMENTO DE CONCRETO ESTRUTURAL, PREPARADO EM OBRA COM BETONEIRA, COM FCK 20 MPA, INCLUSIVE LANÇAMENTO, ADENSAMENTO E ACABAMENTO (FUNDAÇÃO)</t>
  </si>
  <si>
    <t>FORMA E DESFORMA DE TÁBUA E SARRAFO, REAPROVEITAMENTO (3X), EXCLUSIVE ESCORAMENTO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</si>
  <si>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</si>
  <si>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MEMORIA DE CALCULO</t>
  </si>
  <si>
    <t>UNID.</t>
  </si>
  <si>
    <t>QUANT.</t>
  </si>
  <si>
    <t>FÓRMULA/MEMÓRIA</t>
  </si>
  <si>
    <t>Carimbo e assinatura do engenheiro responsável técnico pela elaboração da planilha</t>
  </si>
  <si>
    <t>Carimbo e assinatura do prefeito</t>
  </si>
  <si>
    <t xml:space="preserve">A N E X O   I I </t>
  </si>
  <si>
    <t>CRONOGRAMA FÍSICO-FINANCEIRO</t>
  </si>
  <si>
    <t>VALOR :</t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</si>
  <si>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</si>
  <si>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</si>
  <si>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</si>
  <si>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</si>
  <si>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</si>
  <si>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</si>
  <si>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</si>
  <si>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TOTAL</t>
  </si>
  <si>
    <t>MÊS 3</t>
  </si>
  <si>
    <t>(IIO-LIG-005 )LIGAÇÃO DE ÁGUA PROVISÓRIA PARA CANTEIRO,  INCLUSIVE HIDRÔMETRO E CAVALETE PARA MEDIÇÃO DE ÁGUA - ENTRADA PRINCIPAL, EM AÇO GALVANIZADO DN 20MM (1/2") - PADRÃO CONCESSIONÁRIA</t>
  </si>
  <si>
    <t>LIGAÇÃO DE ÁGUA PROVISÓRIA PARA CANTEIRO,  INCLUSIVE HIDRÔMETRO E CAVALETE PARA MEDIÇÃO DE ÁGUA - ENTRADA PRINCIPAL, EM AÇO GALVANIZADO DN 20MM (1/2") - PADRÃO CONCESSIONÁRIA</t>
  </si>
  <si>
    <t>1,00 &gt; UNIDADE</t>
  </si>
  <si>
    <t>(ÍTEM 12.1) 229,54*0,25*1,25</t>
  </si>
  <si>
    <t>ESCAVAÇÃO MANUAL DE VALAS H &lt;=1,50 M</t>
  </si>
  <si>
    <t>(SAPATAS) E QUANTIDADES DA OBRA (BALDRAME)= (0,70*0,70*15)+(0,80*0,80*10)+(0,90*0,90*7)+(1,00*1,00*1)+ 26,47</t>
  </si>
  <si>
    <t>CONFORME ANEXO A MC = 2,04 + 1,32</t>
  </si>
  <si>
    <t>CONFORME ANEXO A MC = 8,17 + 7,20</t>
  </si>
  <si>
    <t>ANEXO A MC = CONFORME (PROJETO ESTRUTURAL)</t>
  </si>
  <si>
    <t>FUNDAÇÕES</t>
  </si>
  <si>
    <t>FUN-001</t>
  </si>
  <si>
    <t>3.4</t>
  </si>
  <si>
    <t>DESCRIÇÃO DO SERVIÇO OU FORNECIMENTO</t>
  </si>
  <si>
    <t>DATA BASE</t>
  </si>
  <si>
    <t>PREÇO REFERENCIAL</t>
  </si>
  <si>
    <t>R.T.PLANILHA - ENGENHEIRA CIVIL - PRISCILA CRISTINA DE PAULA NETO CREA MG N° 142.702/D</t>
  </si>
  <si>
    <t>ED-50152</t>
  </si>
  <si>
    <t>ED-50150</t>
  </si>
  <si>
    <t>ED-50151</t>
  </si>
  <si>
    <t>ED-51107</t>
  </si>
  <si>
    <t>ED-51097</t>
  </si>
  <si>
    <t>ED-51093</t>
  </si>
  <si>
    <t>ED-49643</t>
  </si>
  <si>
    <t>ED-49812</t>
  </si>
  <si>
    <t>ED-48298</t>
  </si>
  <si>
    <t>ED-49786</t>
  </si>
  <si>
    <t>ISS :</t>
  </si>
  <si>
    <t>BDI :</t>
  </si>
  <si>
    <t xml:space="preserve">COTAÇÕES </t>
  </si>
  <si>
    <t>COTAÇÃO 01</t>
  </si>
  <si>
    <t>CNPJ</t>
  </si>
  <si>
    <t>NOME DA EMPRESA FORNECEDORA</t>
  </si>
  <si>
    <t>TELEFONE</t>
  </si>
  <si>
    <t>CONTATO</t>
  </si>
  <si>
    <t>DATA COTAÇÃO</t>
  </si>
  <si>
    <t>PREÇO COTADO</t>
  </si>
  <si>
    <t>___________________________________________________</t>
  </si>
  <si>
    <t>Priscila Cristina De Paula Neto</t>
  </si>
  <si>
    <r>
      <t>Engenheira Civil - CREA/MG n</t>
    </r>
    <r>
      <rPr>
        <sz val="10"/>
        <rFont val="Calibri"/>
        <family val="2"/>
      </rPr>
      <t>º</t>
    </r>
    <r>
      <rPr>
        <sz val="10"/>
        <rFont val="Arial"/>
        <family val="2"/>
      </rPr>
      <t xml:space="preserve"> 142702/D</t>
    </r>
  </si>
  <si>
    <t>OBJETO: GALPÃO EM ESTRUTURA METÁLICA</t>
  </si>
  <si>
    <t>LOCAL: PRAÇA IBRAHIM PEREIRA DA CUNHA, N°179 - CENTRO- CARVALHOS - MG</t>
  </si>
  <si>
    <t>PRAZO DE EXECUÇÃO: 03 MESES</t>
  </si>
  <si>
    <r>
      <t xml:space="preserve">REGIÃO/MÊS DE REFERÊNCIA: </t>
    </r>
    <r>
      <rPr>
        <b/>
        <sz val="10"/>
        <color theme="1"/>
        <rFont val="Arial"/>
        <family val="2"/>
      </rPr>
      <t xml:space="preserve">SEINFRA REGIÃO SUL ABRIL /2023 E SINAPI MAIO/2023 PREÇO DE CUSTO COM DESONERAÇÃO FISCAL - LEI 12.546/2011 e 12.844/2013 </t>
    </r>
  </si>
  <si>
    <t>ED-28427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</si>
  <si>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</si>
  <si>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ED-29801</t>
  </si>
  <si>
    <t>PERFURAÇÃO MANUAL DE ESTACA TIPO BROCA A TRADO, INCLUSIVE AFASTAMENTO, EXCLUSIVE ARMAÇÃO, CONCRETO ESTRUTURAL, TRANSPORTE E RETIRADA DO MATERIAL ESCAVADO</t>
  </si>
  <si>
    <t>CORTE, DOBRA E MONTAGEM DE AÇO CA-50/60, INCLUSIVE ESPAÇADOR</t>
  </si>
  <si>
    <t>3.5</t>
  </si>
  <si>
    <t>ED-49788</t>
  </si>
  <si>
    <t>FORNECIMENTO DE CONCRETO ESTRUTURAL, PREPARADO EM OBRA COM BETONEIRA, COM FCK 30MPA, INCLUSIVE LANÇAMENTO, ADENSAMENTO E ACABAMENTO (FUNDAÇÃO)</t>
  </si>
  <si>
    <t xml:space="preserve">COBERTURA </t>
  </si>
  <si>
    <t>COTAÇÃO</t>
  </si>
  <si>
    <t>14.887.843/0001-66</t>
  </si>
  <si>
    <t>Gonzaga Serralheria Luiz Gonzaga de Paula Nogueira</t>
  </si>
  <si>
    <t>32-984239536</t>
  </si>
  <si>
    <t xml:space="preserve">Luiz Gonzaga </t>
  </si>
  <si>
    <t>02.303.541/0001-14</t>
  </si>
  <si>
    <t>Agile Construcoes Wm Metalurgica e Construcoes LTDA</t>
  </si>
  <si>
    <t>Walace José Mângia</t>
  </si>
  <si>
    <t>32-33351487</t>
  </si>
  <si>
    <t>ESTRUTURA TRELIÇADA DE COBERTURA, TIPO ARCO, COM LIGAÇÕES PARAFUSADAS, INCLUSOS PERFIS METÁLICOS, CHAPAS METÁLICAS, TELHAMENTO COM TELHA DE AÇO/ALUMÍNIO E = 0,5 MM, COM ATÉ 2 ÁGUAS, INCLUSO CALHAS E DESCIDAS COM TUBO DE 100MM,  FORNECIMENTO, FABRICAÇÃO, MÃO DE OBRA E TRANSPORTE COM GUINDASTE E IÇAMENTO, PINTURA DE TODA A ESTRUTURA (DIMENSÃO 50M X 26,00M) - CONFORME PROJETO</t>
  </si>
  <si>
    <t>CONFORME PROJETO ESTRUTURAL:
ESTRUTURA = 18.869,75KG 
COBERTURA (TELHA) = 275m² x 6,155m ( quant. Telhas) x 0,98m(área util)
CALHA = 50,00 X 2,00 &gt;  EXTENSÃO x LADOS 
DESCIDAS DE ÁGUA PLUVIAL DN100MM &gt; 137,00M
PINTURA COM TINTA ESMALTE DUAS DEMAÕES &gt; 1560,00M²</t>
  </si>
  <si>
    <t>22.604.276/0001-11</t>
  </si>
  <si>
    <t>32-32811507</t>
  </si>
  <si>
    <t>José Antônio</t>
  </si>
  <si>
    <t xml:space="preserve">Serralheria Vale do Sol </t>
  </si>
  <si>
    <t>DATA: 04/10/2023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</si>
</sst>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\ #,##0.00"/>
    <numFmt numFmtId="165" formatCode="&quot;R$ &quot;#,##0.00"/>
    <numFmt numFmtId="166" formatCode="0.000000"/>
    <numFmt numFmtId="167" formatCode="_(* #,##0.00_);_(* \(#,##0.00\);_(* &quot;-&quot;??_);_(@_)"/>
    <numFmt numFmtId="168" formatCode="&quot;R$&quot;\ #,##0.00;&quot;R$&quot;\ #,##0.00;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8"/>
      <color rgb="FF010000"/>
      <name val="Century Gothic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6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rgb="FF000000"/>
      <name val="Arial"/>
    </font>
    <font>
      <sz val="8"/>
      <color theme="1"/>
      <name val="Calibri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10000"/>
      </top>
      <bottom style="thin">
        <color rgb="FF01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43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</cellStyleXfs>
  <cellXfs count="252">
    <xf numFmtId="0" fontId="0" fillId="0" borderId="0" xfId="0"/>
    <xf numFmtId="0" fontId="5" fillId="0" borderId="3" xfId="0" applyFont="1" applyBorder="1" applyAlignment="1">
      <alignment horizontal="center" vertical="center"/>
    </xf>
    <xf numFmtId="2" fontId="0" fillId="0" borderId="0" xfId="0" applyNumberFormat="1"/>
    <xf numFmtId="0" fontId="7" fillId="0" borderId="17" xfId="0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12" fillId="0" borderId="0" xfId="1"/>
    <xf numFmtId="49" fontId="17" fillId="4" borderId="40" xfId="1" applyNumberFormat="1" applyFont="1" applyFill="1" applyBorder="1" applyAlignment="1">
      <alignment horizontal="center" vertical="top" wrapText="1"/>
    </xf>
    <xf numFmtId="49" fontId="17" fillId="4" borderId="42" xfId="1" applyNumberFormat="1" applyFont="1" applyFill="1" applyBorder="1" applyAlignment="1">
      <alignment horizontal="center" vertical="top" wrapText="1"/>
    </xf>
    <xf numFmtId="49" fontId="19" fillId="4" borderId="45" xfId="1" applyNumberFormat="1" applyFont="1" applyFill="1" applyBorder="1" applyAlignment="1">
      <alignment horizontal="center" vertical="top" wrapText="1"/>
    </xf>
    <xf numFmtId="49" fontId="19" fillId="4" borderId="48" xfId="1" applyNumberFormat="1" applyFont="1" applyFill="1" applyBorder="1" applyAlignment="1">
      <alignment horizontal="center" vertical="top" wrapText="1"/>
    </xf>
    <xf numFmtId="0" fontId="12" fillId="4" borderId="46" xfId="1" applyFill="1" applyBorder="1" applyAlignment="1">
      <alignment vertical="center"/>
    </xf>
    <xf numFmtId="0" fontId="12" fillId="4" borderId="34" xfId="1" applyFill="1" applyBorder="1" applyAlignment="1">
      <alignment vertical="center"/>
    </xf>
    <xf numFmtId="0" fontId="12" fillId="4" borderId="34" xfId="1" applyFill="1" applyBorder="1" applyAlignment="1">
      <alignment vertical="center" wrapText="1"/>
    </xf>
    <xf numFmtId="0" fontId="12" fillId="4" borderId="35" xfId="1" applyFill="1" applyBorder="1" applyAlignment="1">
      <alignment vertical="center"/>
    </xf>
    <xf numFmtId="0" fontId="8" fillId="4" borderId="20" xfId="1" applyFont="1" applyFill="1" applyBorder="1" applyAlignment="1">
      <alignment wrapText="1"/>
    </xf>
    <xf numFmtId="0" fontId="12" fillId="0" borderId="49" xfId="1" applyBorder="1" applyAlignment="1">
      <alignment vertical="center"/>
    </xf>
    <xf numFmtId="0" fontId="8" fillId="4" borderId="20" xfId="1" applyFont="1" applyFill="1" applyBorder="1"/>
    <xf numFmtId="0" fontId="12" fillId="4" borderId="0" xfId="1" applyFill="1" applyAlignment="1">
      <alignment wrapText="1"/>
    </xf>
    <xf numFmtId="0" fontId="4" fillId="4" borderId="46" xfId="1" applyFont="1" applyFill="1" applyBorder="1"/>
    <xf numFmtId="0" fontId="12" fillId="4" borderId="34" xfId="1" applyFill="1" applyBorder="1" applyAlignment="1">
      <alignment wrapText="1"/>
    </xf>
    <xf numFmtId="0" fontId="12" fillId="4" borderId="34" xfId="1" applyFill="1" applyBorder="1"/>
    <xf numFmtId="0" fontId="12" fillId="4" borderId="0" xfId="1" applyFill="1"/>
    <xf numFmtId="0" fontId="4" fillId="4" borderId="20" xfId="1" applyFont="1" applyFill="1" applyBorder="1"/>
    <xf numFmtId="0" fontId="10" fillId="0" borderId="0" xfId="1" applyFont="1" applyAlignment="1">
      <alignment horizontal="center" vertical="center" wrapText="1"/>
    </xf>
    <xf numFmtId="0" fontId="20" fillId="4" borderId="20" xfId="1" applyFont="1" applyFill="1" applyBorder="1"/>
    <xf numFmtId="0" fontId="12" fillId="0" borderId="49" xfId="1" applyBorder="1" applyAlignment="1">
      <alignment horizontal="center" vertical="center"/>
    </xf>
    <xf numFmtId="0" fontId="20" fillId="4" borderId="0" xfId="1" applyFont="1" applyFill="1" applyAlignment="1">
      <alignment wrapText="1"/>
    </xf>
    <xf numFmtId="0" fontId="8" fillId="4" borderId="0" xfId="1" applyFont="1" applyFill="1" applyAlignment="1">
      <alignment horizontal="right"/>
    </xf>
    <xf numFmtId="0" fontId="21" fillId="4" borderId="46" xfId="1" applyFont="1" applyFill="1" applyBorder="1"/>
    <xf numFmtId="0" fontId="4" fillId="0" borderId="30" xfId="1" applyFont="1" applyBorder="1" applyAlignment="1">
      <alignment horizontal="center" vertical="center"/>
    </xf>
    <xf numFmtId="0" fontId="21" fillId="4" borderId="34" xfId="1" applyFont="1" applyFill="1" applyBorder="1" applyAlignment="1">
      <alignment wrapText="1"/>
    </xf>
    <xf numFmtId="10" fontId="18" fillId="4" borderId="52" xfId="1" applyNumberFormat="1" applyFont="1" applyFill="1" applyBorder="1" applyAlignment="1">
      <alignment vertical="top" wrapText="1"/>
    </xf>
    <xf numFmtId="4" fontId="17" fillId="4" borderId="53" xfId="1" applyNumberFormat="1" applyFont="1" applyFill="1" applyBorder="1" applyAlignment="1">
      <alignment vertical="top" wrapText="1"/>
    </xf>
    <xf numFmtId="4" fontId="17" fillId="4" borderId="52" xfId="1" applyNumberFormat="1" applyFont="1" applyFill="1" applyBorder="1" applyAlignment="1">
      <alignment vertical="top" wrapText="1"/>
    </xf>
    <xf numFmtId="9" fontId="17" fillId="4" borderId="52" xfId="3" applyFont="1" applyFill="1" applyBorder="1" applyAlignment="1">
      <alignment vertical="top" wrapText="1"/>
    </xf>
    <xf numFmtId="10" fontId="17" fillId="4" borderId="17" xfId="1" applyNumberFormat="1" applyFont="1" applyFill="1" applyBorder="1" applyAlignment="1">
      <alignment vertical="top" wrapText="1"/>
    </xf>
    <xf numFmtId="4" fontId="17" fillId="4" borderId="17" xfId="1" applyNumberFormat="1" applyFont="1" applyFill="1" applyBorder="1" applyAlignment="1">
      <alignment vertical="top" wrapText="1"/>
    </xf>
    <xf numFmtId="10" fontId="17" fillId="4" borderId="17" xfId="3" applyNumberFormat="1" applyFont="1" applyFill="1" applyBorder="1" applyAlignment="1">
      <alignment vertical="top" wrapText="1"/>
    </xf>
    <xf numFmtId="0" fontId="8" fillId="4" borderId="54" xfId="1" applyFont="1" applyFill="1" applyBorder="1" applyAlignment="1">
      <alignment horizontal="center" vertical="center"/>
    </xf>
    <xf numFmtId="0" fontId="8" fillId="4" borderId="55" xfId="1" applyFont="1" applyFill="1" applyBorder="1" applyAlignment="1">
      <alignment horizontal="center" vertical="center"/>
    </xf>
    <xf numFmtId="0" fontId="8" fillId="4" borderId="55" xfId="1" applyFont="1" applyFill="1" applyBorder="1" applyAlignment="1">
      <alignment horizontal="center" vertical="center" wrapText="1"/>
    </xf>
    <xf numFmtId="0" fontId="8" fillId="4" borderId="56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10" fontId="17" fillId="4" borderId="58" xfId="1" applyNumberFormat="1" applyFont="1" applyFill="1" applyBorder="1" applyAlignment="1">
      <alignment vertical="top" wrapText="1"/>
    </xf>
    <xf numFmtId="4" fontId="17" fillId="4" borderId="58" xfId="1" applyNumberFormat="1" applyFont="1" applyFill="1" applyBorder="1" applyAlignment="1">
      <alignment vertical="top" wrapText="1"/>
    </xf>
    <xf numFmtId="165" fontId="19" fillId="4" borderId="59" xfId="1" applyNumberFormat="1" applyFont="1" applyFill="1" applyBorder="1" applyAlignment="1">
      <alignment vertical="top" wrapText="1"/>
    </xf>
    <xf numFmtId="0" fontId="16" fillId="3" borderId="31" xfId="1" applyFont="1" applyFill="1" applyBorder="1" applyAlignment="1">
      <alignment horizontal="center" vertical="center"/>
    </xf>
    <xf numFmtId="0" fontId="14" fillId="3" borderId="60" xfId="1" applyFont="1" applyFill="1" applyBorder="1" applyAlignment="1" applyProtection="1">
      <alignment horizontal="center" vertical="center" wrapText="1"/>
      <protection locked="0"/>
    </xf>
    <xf numFmtId="0" fontId="14" fillId="3" borderId="61" xfId="1" applyFont="1" applyFill="1" applyBorder="1" applyAlignment="1" applyProtection="1">
      <alignment horizontal="center" vertical="center" wrapText="1"/>
      <protection locked="0"/>
    </xf>
    <xf numFmtId="0" fontId="14" fillId="3" borderId="61" xfId="1" applyFont="1" applyFill="1" applyBorder="1" applyAlignment="1" applyProtection="1">
      <alignment vertical="center" wrapText="1"/>
      <protection locked="0"/>
    </xf>
    <xf numFmtId="0" fontId="16" fillId="3" borderId="65" xfId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center" wrapText="1"/>
    </xf>
    <xf numFmtId="2" fontId="7" fillId="3" borderId="22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right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164" fontId="0" fillId="0" borderId="0" xfId="0" applyNumberFormat="1"/>
    <xf numFmtId="10" fontId="17" fillId="4" borderId="58" xfId="3" applyNumberFormat="1" applyFont="1" applyFill="1" applyBorder="1" applyAlignment="1">
      <alignment vertical="top" wrapText="1"/>
    </xf>
    <xf numFmtId="165" fontId="19" fillId="4" borderId="72" xfId="1" applyNumberFormat="1" applyFont="1" applyFill="1" applyBorder="1" applyAlignment="1">
      <alignment vertical="top" wrapText="1"/>
    </xf>
    <xf numFmtId="0" fontId="4" fillId="2" borderId="21" xfId="1" applyFont="1" applyFill="1" applyBorder="1" applyAlignment="1">
      <alignment vertical="center" wrapText="1"/>
    </xf>
    <xf numFmtId="0" fontId="12" fillId="2" borderId="34" xfId="1" applyFill="1" applyBorder="1"/>
    <xf numFmtId="0" fontId="12" fillId="2" borderId="35" xfId="1" applyFill="1" applyBorder="1"/>
    <xf numFmtId="164" fontId="5" fillId="0" borderId="76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10" fontId="5" fillId="0" borderId="74" xfId="6" applyNumberFormat="1" applyFont="1" applyBorder="1" applyAlignment="1">
      <alignment vertical="center"/>
    </xf>
    <xf numFmtId="0" fontId="4" fillId="0" borderId="0" xfId="9"/>
    <xf numFmtId="0" fontId="25" fillId="0" borderId="17" xfId="9" applyFont="1" applyBorder="1" applyAlignment="1">
      <alignment vertical="center" wrapText="1"/>
    </xf>
    <xf numFmtId="0" fontId="25" fillId="0" borderId="17" xfId="9" applyFont="1" applyBorder="1" applyAlignment="1">
      <alignment horizontal="center" vertical="center"/>
    </xf>
    <xf numFmtId="14" fontId="25" fillId="0" borderId="18" xfId="9" applyNumberFormat="1" applyFont="1" applyBorder="1" applyAlignment="1">
      <alignment horizontal="center" vertical="center"/>
    </xf>
    <xf numFmtId="0" fontId="25" fillId="5" borderId="0" xfId="9" applyFont="1" applyFill="1" applyAlignment="1" applyProtection="1">
      <alignment vertical="center" wrapText="1"/>
      <protection locked="0"/>
    </xf>
    <xf numFmtId="0" fontId="25" fillId="5" borderId="68" xfId="9" applyFont="1" applyFill="1" applyBorder="1" applyAlignment="1" applyProtection="1">
      <alignment horizontal="center" vertical="center"/>
      <protection locked="0"/>
    </xf>
    <xf numFmtId="17" fontId="25" fillId="5" borderId="17" xfId="9" applyNumberFormat="1" applyFont="1" applyFill="1" applyBorder="1" applyAlignment="1" applyProtection="1">
      <alignment horizontal="center" vertical="center"/>
      <protection locked="0"/>
    </xf>
    <xf numFmtId="0" fontId="26" fillId="0" borderId="17" xfId="9" applyFont="1" applyBorder="1" applyAlignment="1">
      <alignment vertical="center"/>
    </xf>
    <xf numFmtId="0" fontId="26" fillId="0" borderId="17" xfId="9" applyFont="1" applyBorder="1" applyAlignment="1">
      <alignment horizontal="center" vertical="center"/>
    </xf>
    <xf numFmtId="14" fontId="26" fillId="0" borderId="17" xfId="9" applyNumberFormat="1" applyFont="1" applyBorder="1" applyAlignment="1">
      <alignment horizontal="center" vertical="center"/>
    </xf>
    <xf numFmtId="0" fontId="28" fillId="5" borderId="42" xfId="9" applyFont="1" applyFill="1" applyBorder="1" applyAlignment="1" applyProtection="1">
      <alignment vertical="center" wrapText="1"/>
      <protection locked="0"/>
    </xf>
    <xf numFmtId="0" fontId="28" fillId="5" borderId="42" xfId="9" applyFont="1" applyFill="1" applyBorder="1" applyAlignment="1" applyProtection="1">
      <alignment horizontal="center" vertical="center" wrapText="1"/>
      <protection locked="0"/>
    </xf>
    <xf numFmtId="166" fontId="28" fillId="5" borderId="42" xfId="9" applyNumberFormat="1" applyFont="1" applyFill="1" applyBorder="1" applyAlignment="1" applyProtection="1">
      <alignment vertical="center" wrapText="1"/>
      <protection locked="0"/>
    </xf>
    <xf numFmtId="14" fontId="28" fillId="5" borderId="42" xfId="9" applyNumberFormat="1" applyFont="1" applyFill="1" applyBorder="1" applyAlignment="1" applyProtection="1">
      <alignment vertical="center" wrapText="1"/>
      <protection locked="0"/>
    </xf>
    <xf numFmtId="0" fontId="11" fillId="0" borderId="0" xfId="9" applyFont="1"/>
    <xf numFmtId="0" fontId="10" fillId="0" borderId="0" xfId="9" applyFont="1" applyAlignment="1">
      <alignment vertical="center"/>
    </xf>
    <xf numFmtId="0" fontId="10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horizontal="center" vertical="center"/>
    </xf>
    <xf numFmtId="0" fontId="4" fillId="2" borderId="0" xfId="9" applyFill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4" fillId="2" borderId="0" xfId="9" applyFill="1"/>
    <xf numFmtId="0" fontId="10" fillId="2" borderId="0" xfId="9" applyFont="1" applyFill="1" applyAlignment="1">
      <alignment vertical="center"/>
    </xf>
    <xf numFmtId="0" fontId="20" fillId="2" borderId="0" xfId="9" applyFont="1" applyFill="1"/>
    <xf numFmtId="0" fontId="21" fillId="2" borderId="0" xfId="9" applyFont="1" applyFill="1"/>
    <xf numFmtId="0" fontId="4" fillId="0" borderId="13" xfId="9" applyBorder="1"/>
    <xf numFmtId="0" fontId="25" fillId="0" borderId="71" xfId="10" applyNumberFormat="1" applyFont="1" applyBorder="1" applyAlignment="1">
      <alignment horizontal="center" vertical="center"/>
    </xf>
    <xf numFmtId="0" fontId="25" fillId="0" borderId="32" xfId="9" applyFont="1" applyBorder="1" applyAlignment="1">
      <alignment horizontal="right" vertical="center"/>
    </xf>
    <xf numFmtId="0" fontId="25" fillId="0" borderId="71" xfId="9" applyFont="1" applyBorder="1" applyAlignment="1">
      <alignment horizontal="centerContinuous" vertical="center"/>
    </xf>
    <xf numFmtId="168" fontId="25" fillId="0" borderId="32" xfId="9" applyNumberFormat="1" applyFont="1" applyBorder="1" applyAlignment="1">
      <alignment vertical="center"/>
    </xf>
    <xf numFmtId="0" fontId="26" fillId="0" borderId="71" xfId="9" applyFont="1" applyBorder="1" applyAlignment="1">
      <alignment vertical="center"/>
    </xf>
    <xf numFmtId="0" fontId="26" fillId="0" borderId="58" xfId="9" applyFont="1" applyBorder="1" applyAlignment="1">
      <alignment horizontal="center" vertical="center"/>
    </xf>
    <xf numFmtId="0" fontId="28" fillId="5" borderId="78" xfId="9" applyFont="1" applyFill="1" applyBorder="1" applyAlignment="1" applyProtection="1">
      <alignment horizontal="left" vertical="center" wrapText="1"/>
      <protection locked="0"/>
    </xf>
    <xf numFmtId="164" fontId="28" fillId="5" borderId="79" xfId="9" applyNumberFormat="1" applyFont="1" applyFill="1" applyBorder="1" applyAlignment="1" applyProtection="1">
      <alignment vertical="center"/>
      <protection locked="0"/>
    </xf>
    <xf numFmtId="0" fontId="30" fillId="2" borderId="17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center" vertical="center"/>
    </xf>
    <xf numFmtId="4" fontId="31" fillId="0" borderId="17" xfId="0" applyNumberFormat="1" applyFont="1" applyBorder="1" applyAlignment="1">
      <alignment horizontal="right" vertical="center"/>
    </xf>
    <xf numFmtId="164" fontId="30" fillId="0" borderId="17" xfId="0" applyNumberFormat="1" applyFont="1" applyBorder="1" applyAlignment="1">
      <alignment horizontal="right" vertical="center" wrapText="1"/>
    </xf>
    <xf numFmtId="0" fontId="11" fillId="0" borderId="0" xfId="0" applyFont="1"/>
    <xf numFmtId="2" fontId="11" fillId="0" borderId="0" xfId="0" applyNumberFormat="1" applyFont="1"/>
    <xf numFmtId="0" fontId="31" fillId="0" borderId="17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/>
    </xf>
    <xf numFmtId="164" fontId="5" fillId="0" borderId="87" xfId="0" applyNumberFormat="1" applyFont="1" applyBorder="1" applyAlignment="1">
      <alignment horizontal="center" vertical="center"/>
    </xf>
    <xf numFmtId="164" fontId="5" fillId="0" borderId="91" xfId="0" applyNumberFormat="1" applyFont="1" applyBorder="1" applyAlignment="1">
      <alignment horizontal="left" vertical="center"/>
    </xf>
    <xf numFmtId="10" fontId="5" fillId="0" borderId="95" xfId="6" applyNumberFormat="1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164" fontId="5" fillId="0" borderId="97" xfId="0" applyNumberFormat="1" applyFont="1" applyBorder="1" applyAlignment="1">
      <alignment horizontal="center" vertical="center" wrapText="1"/>
    </xf>
    <xf numFmtId="0" fontId="6" fillId="3" borderId="98" xfId="0" applyFont="1" applyFill="1" applyBorder="1" applyAlignment="1">
      <alignment horizontal="center" vertical="center" wrapText="1"/>
    </xf>
    <xf numFmtId="164" fontId="6" fillId="3" borderId="50" xfId="0" applyNumberFormat="1" applyFont="1" applyFill="1" applyBorder="1" applyAlignment="1">
      <alignment horizontal="center" vertical="center" wrapText="1"/>
    </xf>
    <xf numFmtId="164" fontId="6" fillId="0" borderId="55" xfId="0" applyNumberFormat="1" applyFont="1" applyBorder="1" applyAlignment="1">
      <alignment horizontal="center" vertical="center" wrapText="1"/>
    </xf>
    <xf numFmtId="164" fontId="31" fillId="0" borderId="16" xfId="0" applyNumberFormat="1" applyFont="1" applyBorder="1" applyAlignment="1">
      <alignment horizontal="right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2" fontId="30" fillId="0" borderId="17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3" borderId="98" xfId="0" applyFont="1" applyFill="1" applyBorder="1" applyAlignment="1">
      <alignment horizontal="center" vertical="center" wrapText="1"/>
    </xf>
    <xf numFmtId="49" fontId="32" fillId="3" borderId="22" xfId="0" applyNumberFormat="1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left" vertical="center" wrapText="1"/>
    </xf>
    <xf numFmtId="2" fontId="30" fillId="3" borderId="22" xfId="0" applyNumberFormat="1" applyFont="1" applyFill="1" applyBorder="1" applyAlignment="1">
      <alignment horizontal="center" vertical="center" wrapText="1"/>
    </xf>
    <xf numFmtId="4" fontId="30" fillId="3" borderId="22" xfId="0" applyNumberFormat="1" applyFont="1" applyFill="1" applyBorder="1" applyAlignment="1">
      <alignment horizontal="center" vertical="center" wrapText="1"/>
    </xf>
    <xf numFmtId="164" fontId="30" fillId="3" borderId="23" xfId="0" applyNumberFormat="1" applyFont="1" applyFill="1" applyBorder="1" applyAlignment="1">
      <alignment horizontal="center" vertical="center" wrapText="1"/>
    </xf>
    <xf numFmtId="164" fontId="30" fillId="3" borderId="24" xfId="0" applyNumberFormat="1" applyFont="1" applyFill="1" applyBorder="1" applyAlignment="1">
      <alignment horizontal="center" vertical="center" wrapText="1"/>
    </xf>
    <xf numFmtId="164" fontId="32" fillId="3" borderId="5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4" fontId="11" fillId="0" borderId="0" xfId="0" applyNumberFormat="1" applyFont="1"/>
    <xf numFmtId="0" fontId="8" fillId="4" borderId="27" xfId="1" applyFont="1" applyFill="1" applyBorder="1" applyAlignment="1">
      <alignment horizontal="center" vertical="center"/>
    </xf>
    <xf numFmtId="0" fontId="8" fillId="4" borderId="67" xfId="1" applyFont="1" applyFill="1" applyBorder="1" applyAlignment="1">
      <alignment horizontal="left" vertical="center" wrapText="1"/>
    </xf>
    <xf numFmtId="0" fontId="8" fillId="4" borderId="67" xfId="1" applyFont="1" applyFill="1" applyBorder="1" applyAlignment="1">
      <alignment horizontal="left" vertical="center"/>
    </xf>
    <xf numFmtId="0" fontId="8" fillId="4" borderId="13" xfId="1" applyFont="1" applyFill="1" applyBorder="1" applyAlignment="1">
      <alignment wrapText="1"/>
    </xf>
    <xf numFmtId="0" fontId="8" fillId="4" borderId="14" xfId="1" applyFont="1" applyFill="1" applyBorder="1" applyAlignment="1">
      <alignment wrapText="1"/>
    </xf>
    <xf numFmtId="0" fontId="8" fillId="2" borderId="14" xfId="1" applyFont="1" applyFill="1" applyBorder="1" applyAlignment="1">
      <alignment wrapText="1"/>
    </xf>
    <xf numFmtId="0" fontId="8" fillId="2" borderId="15" xfId="1" applyFont="1" applyFill="1" applyBorder="1" applyAlignment="1">
      <alignment wrapText="1"/>
    </xf>
    <xf numFmtId="0" fontId="8" fillId="4" borderId="0" xfId="1" applyFont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2" fillId="2" borderId="21" xfId="1" applyFill="1" applyBorder="1"/>
    <xf numFmtId="0" fontId="4" fillId="2" borderId="0" xfId="1" applyFont="1" applyFill="1" applyAlignment="1">
      <alignment vertical="center" wrapText="1"/>
    </xf>
    <xf numFmtId="0" fontId="0" fillId="0" borderId="69" xfId="0" applyBorder="1" applyAlignment="1">
      <alignment horizontal="center"/>
    </xf>
    <xf numFmtId="0" fontId="0" fillId="0" borderId="33" xfId="0" applyBorder="1"/>
    <xf numFmtId="0" fontId="0" fillId="0" borderId="33" xfId="0" applyBorder="1" applyAlignment="1">
      <alignment horizontal="center" wrapText="1"/>
    </xf>
    <xf numFmtId="0" fontId="0" fillId="0" borderId="44" xfId="0" applyBorder="1"/>
    <xf numFmtId="0" fontId="0" fillId="0" borderId="80" xfId="0" applyBorder="1" applyAlignment="1">
      <alignment horizontal="center"/>
    </xf>
    <xf numFmtId="0" fontId="4" fillId="0" borderId="1" xfId="0" applyFont="1" applyBorder="1"/>
    <xf numFmtId="0" fontId="4" fillId="0" borderId="81" xfId="0" applyFont="1" applyBorder="1"/>
    <xf numFmtId="0" fontId="5" fillId="0" borderId="8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85" xfId="0" applyFont="1" applyBorder="1"/>
    <xf numFmtId="0" fontId="5" fillId="0" borderId="88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left" vertical="center"/>
    </xf>
    <xf numFmtId="164" fontId="4" fillId="0" borderId="4" xfId="0" applyNumberFormat="1" applyFont="1" applyBorder="1"/>
    <xf numFmtId="164" fontId="4" fillId="0" borderId="89" xfId="0" applyNumberFormat="1" applyFont="1" applyBorder="1"/>
    <xf numFmtId="0" fontId="8" fillId="0" borderId="8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4" fillId="0" borderId="0" xfId="0" applyFont="1"/>
    <xf numFmtId="0" fontId="4" fillId="0" borderId="50" xfId="0" applyFont="1" applyBorder="1"/>
    <xf numFmtId="0" fontId="6" fillId="0" borderId="77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0" fontId="6" fillId="0" borderId="99" xfId="0" applyFont="1" applyBorder="1" applyAlignment="1">
      <alignment horizontal="right" vertical="center" wrapText="1"/>
    </xf>
    <xf numFmtId="0" fontId="5" fillId="0" borderId="90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90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/>
    </xf>
    <xf numFmtId="164" fontId="4" fillId="0" borderId="7" xfId="0" applyNumberFormat="1" applyFont="1" applyBorder="1"/>
    <xf numFmtId="164" fontId="4" fillId="0" borderId="91" xfId="0" applyNumberFormat="1" applyFont="1" applyBorder="1"/>
    <xf numFmtId="0" fontId="5" fillId="0" borderId="93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left" vertical="center" wrapText="1"/>
    </xf>
    <xf numFmtId="0" fontId="15" fillId="3" borderId="62" xfId="1" applyFont="1" applyFill="1" applyBorder="1" applyAlignment="1" applyProtection="1">
      <alignment horizontal="left" vertical="center" wrapText="1"/>
      <protection locked="0"/>
    </xf>
    <xf numFmtId="0" fontId="15" fillId="3" borderId="63" xfId="1" applyFont="1" applyFill="1" applyBorder="1" applyAlignment="1" applyProtection="1">
      <alignment horizontal="left" vertical="center" wrapText="1"/>
      <protection locked="0"/>
    </xf>
    <xf numFmtId="0" fontId="14" fillId="3" borderId="64" xfId="1" applyFont="1" applyFill="1" applyBorder="1" applyAlignment="1" applyProtection="1">
      <alignment horizontal="center" vertical="center" wrapText="1"/>
      <protection locked="0"/>
    </xf>
    <xf numFmtId="0" fontId="14" fillId="3" borderId="50" xfId="1" applyFont="1" applyFill="1" applyBorder="1" applyAlignment="1" applyProtection="1">
      <alignment horizontal="center" vertical="center" wrapText="1"/>
      <protection locked="0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22" fillId="0" borderId="66" xfId="1" applyFont="1" applyBorder="1" applyAlignment="1">
      <alignment horizontal="left" vertical="center"/>
    </xf>
    <xf numFmtId="0" fontId="22" fillId="0" borderId="29" xfId="1" applyFont="1" applyBorder="1" applyAlignment="1">
      <alignment horizontal="left" vertical="center"/>
    </xf>
    <xf numFmtId="0" fontId="22" fillId="0" borderId="32" xfId="1" applyFont="1" applyBorder="1" applyAlignment="1">
      <alignment horizontal="left" vertical="center"/>
    </xf>
    <xf numFmtId="164" fontId="16" fillId="3" borderId="31" xfId="1" applyNumberFormat="1" applyFont="1" applyFill="1" applyBorder="1" applyAlignment="1">
      <alignment horizontal="center" vertical="center" wrapText="1"/>
    </xf>
    <xf numFmtId="164" fontId="16" fillId="3" borderId="26" xfId="1" applyNumberFormat="1" applyFont="1" applyFill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left" vertical="center" wrapText="1"/>
    </xf>
    <xf numFmtId="0" fontId="20" fillId="2" borderId="0" xfId="9" applyFont="1" applyFill="1" applyAlignment="1">
      <alignment horizontal="left" wrapText="1"/>
    </xf>
    <xf numFmtId="0" fontId="23" fillId="0" borderId="77" xfId="9" applyFont="1" applyBorder="1" applyAlignment="1">
      <alignment horizontal="center"/>
    </xf>
    <xf numFmtId="0" fontId="23" fillId="0" borderId="37" xfId="9" applyFont="1" applyBorder="1" applyAlignment="1">
      <alignment horizontal="center"/>
    </xf>
    <xf numFmtId="0" fontId="23" fillId="0" borderId="51" xfId="9" applyFont="1" applyBorder="1" applyAlignment="1">
      <alignment horizontal="center"/>
    </xf>
    <xf numFmtId="0" fontId="12" fillId="4" borderId="19" xfId="1" applyFill="1" applyBorder="1" applyAlignment="1">
      <alignment horizontal="left" vertical="center" wrapText="1"/>
    </xf>
    <xf numFmtId="0" fontId="12" fillId="4" borderId="40" xfId="1" applyFill="1" applyBorder="1" applyAlignment="1">
      <alignment horizontal="left" vertical="center" wrapText="1"/>
    </xf>
    <xf numFmtId="0" fontId="12" fillId="4" borderId="39" xfId="1" applyFill="1" applyBorder="1" applyAlignment="1">
      <alignment horizontal="center" vertical="center" wrapText="1"/>
    </xf>
    <xf numFmtId="0" fontId="12" fillId="4" borderId="41" xfId="1" applyFill="1" applyBorder="1" applyAlignment="1">
      <alignment horizontal="center" vertical="center" wrapText="1"/>
    </xf>
    <xf numFmtId="0" fontId="16" fillId="4" borderId="27" xfId="1" applyFont="1" applyFill="1" applyBorder="1" applyAlignment="1">
      <alignment horizontal="center"/>
    </xf>
    <xf numFmtId="0" fontId="16" fillId="4" borderId="28" xfId="1" applyFont="1" applyFill="1" applyBorder="1" applyAlignment="1">
      <alignment horizontal="center"/>
    </xf>
    <xf numFmtId="0" fontId="16" fillId="4" borderId="38" xfId="1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46" xfId="1" applyFont="1" applyFill="1" applyBorder="1" applyAlignment="1">
      <alignment horizontal="center" vertical="center"/>
    </xf>
    <xf numFmtId="0" fontId="8" fillId="4" borderId="34" xfId="1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0" fontId="8" fillId="4" borderId="38" xfId="1" applyFont="1" applyFill="1" applyBorder="1" applyAlignment="1">
      <alignment horizontal="left" vertical="center"/>
    </xf>
    <xf numFmtId="0" fontId="8" fillId="4" borderId="46" xfId="1" applyFont="1" applyFill="1" applyBorder="1" applyAlignment="1">
      <alignment horizontal="left" vertical="center" wrapText="1"/>
    </xf>
    <xf numFmtId="0" fontId="8" fillId="4" borderId="34" xfId="1" applyFont="1" applyFill="1" applyBorder="1" applyAlignment="1">
      <alignment horizontal="left" vertical="center" wrapText="1"/>
    </xf>
    <xf numFmtId="0" fontId="8" fillId="4" borderId="35" xfId="1" applyFont="1" applyFill="1" applyBorder="1" applyAlignment="1">
      <alignment horizontal="left" vertical="center" wrapText="1"/>
    </xf>
    <xf numFmtId="0" fontId="8" fillId="4" borderId="27" xfId="1" applyFont="1" applyFill="1" applyBorder="1" applyAlignment="1">
      <alignment horizontal="left" vertical="center" wrapText="1"/>
    </xf>
    <xf numFmtId="0" fontId="8" fillId="4" borderId="28" xfId="1" applyFont="1" applyFill="1" applyBorder="1" applyAlignment="1">
      <alignment horizontal="left" vertical="center" wrapText="1"/>
    </xf>
    <xf numFmtId="0" fontId="8" fillId="4" borderId="38" xfId="1" applyFont="1" applyFill="1" applyBorder="1" applyAlignment="1">
      <alignment horizontal="left" vertical="center" wrapText="1"/>
    </xf>
    <xf numFmtId="164" fontId="8" fillId="4" borderId="28" xfId="1" applyNumberFormat="1" applyFont="1" applyFill="1" applyBorder="1" applyAlignment="1">
      <alignment horizontal="center" vertical="center"/>
    </xf>
    <xf numFmtId="164" fontId="8" fillId="4" borderId="38" xfId="1" applyNumberFormat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8" fillId="4" borderId="43" xfId="1" applyFont="1" applyFill="1" applyBorder="1" applyAlignment="1">
      <alignment horizontal="center" vertical="center" wrapText="1"/>
    </xf>
    <xf numFmtId="0" fontId="8" fillId="4" borderId="44" xfId="1" applyFont="1" applyFill="1" applyBorder="1" applyAlignment="1">
      <alignment horizontal="center" vertical="center" wrapText="1"/>
    </xf>
    <xf numFmtId="0" fontId="8" fillId="4" borderId="46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center" wrapText="1"/>
    </xf>
  </cellXfs>
  <cellStyles count="11">
    <cellStyle name="Normal" xfId="0" builtinId="0"/>
    <cellStyle name="Normal 2" xfId="1" xr:uid="{00000000-0005-0000-0000-000001000000}"/>
    <cellStyle name="Normal 3" xfId="4" xr:uid="{00000000-0005-0000-0000-000002000000}"/>
    <cellStyle name="Normal 4" xfId="7" xr:uid="{00000000-0005-0000-0000-000003000000}"/>
    <cellStyle name="Normal 5" xfId="9" xr:uid="{00000000-0005-0000-0000-000004000000}"/>
    <cellStyle name="Porcentagem" xfId="6" builtinId="5"/>
    <cellStyle name="Porcentagem 2" xfId="3" xr:uid="{00000000-0005-0000-0000-000006000000}"/>
    <cellStyle name="Vírgula 2" xfId="8" xr:uid="{00000000-0005-0000-0000-000007000000}"/>
    <cellStyle name="Vírgula 3" xfId="2" xr:uid="{00000000-0005-0000-0000-000008000000}"/>
    <cellStyle name="Vírgula 3 2" xfId="5" xr:uid="{00000000-0005-0000-0000-000009000000}"/>
    <cellStyle name="Vírgula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57150</xdr:rowOff>
    </xdr:from>
    <xdr:ext cx="3724275" cy="742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88625" y="3413288"/>
          <a:ext cx="3714750" cy="733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857250</xdr:colOff>
      <xdr:row>0</xdr:row>
      <xdr:rowOff>152400</xdr:rowOff>
    </xdr:from>
    <xdr:ext cx="3600450" cy="647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933575" y="152400"/>
          <a:ext cx="3600450" cy="647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pt-BR" sz="11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PREFEITURA</a:t>
          </a:r>
          <a:r>
            <a:rPr lang="pt-BR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MUNICIPAL DECARVALHOS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  <a:sym typeface="Arial"/>
            </a:rPr>
            <a:t>ESTADO DE MINAS GERAIS</a:t>
          </a:r>
          <a:endParaRPr sz="1000" b="0"/>
        </a:p>
      </xdr:txBody>
    </xdr:sp>
    <xdr:clientData fLocksWithSheet="0"/>
  </xdr:oneCellAnchor>
  <xdr:twoCellAnchor editAs="oneCell">
    <xdr:from>
      <xdr:col>0</xdr:col>
      <xdr:colOff>142875</xdr:colOff>
      <xdr:row>0</xdr:row>
      <xdr:rowOff>76200</xdr:rowOff>
    </xdr:from>
    <xdr:to>
      <xdr:col>1</xdr:col>
      <xdr:colOff>476250</xdr:colOff>
      <xdr:row>0</xdr:row>
      <xdr:rowOff>720587</xdr:rowOff>
    </xdr:to>
    <xdr:pic>
      <xdr:nvPicPr>
        <xdr:cNvPr id="7" name="Imagem 6" descr="https://lh3.googleusercontent.com/h3jqKZsRYBVTboGdSYvJM589xkyya2oPr5Eu_RYYhB7yXJd2cFfqcaPvxYk-mQMFbWkiZDn5EN01H3a_ujVgce5idMO77qY2yPVxZhd8O4SRt5dq5GIkswQiQYrKW2oQc7UKt_s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695325" cy="64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409161</xdr:colOff>
      <xdr:row>0</xdr:row>
      <xdr:rowOff>66675</xdr:rowOff>
    </xdr:from>
    <xdr:to>
      <xdr:col>7</xdr:col>
      <xdr:colOff>613328</xdr:colOff>
      <xdr:row>0</xdr:row>
      <xdr:rowOff>692012</xdr:rowOff>
    </xdr:to>
    <xdr:pic>
      <xdr:nvPicPr>
        <xdr:cNvPr id="8" name="Imagem 7" descr="https://lh5.googleusercontent.com/DgJwbpPbhealw0qd6UJQ7U5QlqOdXCxhV4qrWhn8Ogm8dFi3wcbCypNMtdGKAZxnpq14UDbqsymNvgvIdS-bFiXVzpH4Vv7fUN7UClJ8sJ8_h_4wQGF3mxIJwJyhiY7B625XgBk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3786" y="66675"/>
          <a:ext cx="1023317" cy="62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0</xdr:rowOff>
    </xdr:from>
    <xdr:to>
      <xdr:col>5</xdr:col>
      <xdr:colOff>0</xdr:colOff>
      <xdr:row>24</xdr:row>
      <xdr:rowOff>91206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4366260"/>
          <a:ext cx="9698355" cy="594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  - SETOP - MG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www.transportes.mg.gov.br / E-mail: dco@transportes.mg.gov.br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Fone Geral: (31) 3239-0999 - Fax: (31) 3239-0899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Sede: Rua Manaus, nº 467 - Bairro Santa Efigênia - CEP 30150-350 - Belo Horizonte - MG</a:t>
          </a:r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PMBF\CAL&#199;AMENTO%20SANTA%20TEREZINHA\PLANILHA%20M&#218;LTIPLA%202.3_BIAS%20FORTES_REV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71"/>
  <sheetViews>
    <sheetView showGridLines="0" view="pageBreakPreview" zoomScale="115" zoomScaleNormal="115" zoomScaleSheetLayoutView="115" workbookViewId="0">
      <selection activeCell="I8" sqref="I8"/>
    </sheetView>
  </sheetViews>
  <sheetFormatPr defaultColWidth="14.44140625" defaultRowHeight="15" customHeight="1" x14ac:dyDescent="0.25"/>
  <cols>
    <col min="1" max="1" width="5.44140625" customWidth="1"/>
    <col min="2" max="2" width="9.77734375" customWidth="1"/>
    <col min="3" max="3" width="53.109375" customWidth="1"/>
    <col min="4" max="4" width="9.109375" customWidth="1"/>
    <col min="5" max="5" width="12.33203125" customWidth="1"/>
    <col min="6" max="8" width="12.33203125" style="69" customWidth="1"/>
    <col min="9" max="9" width="49.6640625" customWidth="1"/>
    <col min="10" max="10" width="9.5546875" customWidth="1"/>
    <col min="11" max="26" width="8" customWidth="1"/>
  </cols>
  <sheetData>
    <row r="1" spans="1:10" ht="70.5" customHeight="1" x14ac:dyDescent="0.25">
      <c r="A1" s="157"/>
      <c r="B1" s="158"/>
      <c r="C1" s="159"/>
      <c r="D1" s="158"/>
      <c r="E1" s="158"/>
      <c r="F1" s="158"/>
      <c r="G1" s="158"/>
      <c r="H1" s="160"/>
    </row>
    <row r="2" spans="1:10" ht="3.75" customHeight="1" thickBot="1" x14ac:dyDescent="0.3">
      <c r="A2" s="161"/>
      <c r="B2" s="162"/>
      <c r="C2" s="162"/>
      <c r="D2" s="162"/>
      <c r="E2" s="162"/>
      <c r="F2" s="162"/>
      <c r="G2" s="162"/>
      <c r="H2" s="163"/>
    </row>
    <row r="3" spans="1:10" ht="16.5" customHeight="1" thickBot="1" x14ac:dyDescent="0.3">
      <c r="A3" s="173" t="s">
        <v>24</v>
      </c>
      <c r="B3" s="174"/>
      <c r="C3" s="174"/>
      <c r="D3" s="174"/>
      <c r="E3" s="174"/>
      <c r="F3" s="174"/>
      <c r="G3" s="174"/>
      <c r="H3" s="175"/>
    </row>
    <row r="4" spans="1:10" ht="19.5" customHeight="1" thickBot="1" x14ac:dyDescent="0.3">
      <c r="A4" s="164" t="s">
        <v>0</v>
      </c>
      <c r="B4" s="165"/>
      <c r="C4" s="165"/>
      <c r="D4" s="165"/>
      <c r="E4" s="165"/>
      <c r="F4" s="165"/>
      <c r="G4" s="165"/>
      <c r="H4" s="166"/>
    </row>
    <row r="5" spans="1:10" ht="3.75" customHeight="1" thickBot="1" x14ac:dyDescent="0.3">
      <c r="A5" s="121"/>
      <c r="B5" s="1"/>
      <c r="C5" s="1"/>
      <c r="D5" s="1"/>
      <c r="E5" s="1"/>
      <c r="F5" s="62"/>
      <c r="G5" s="62"/>
      <c r="H5" s="122"/>
    </row>
    <row r="6" spans="1:10" ht="19.5" customHeight="1" x14ac:dyDescent="0.25">
      <c r="A6" s="167" t="s">
        <v>25</v>
      </c>
      <c r="B6" s="168"/>
      <c r="C6" s="168"/>
      <c r="D6" s="168"/>
      <c r="E6" s="169"/>
      <c r="F6" s="170" t="s">
        <v>26</v>
      </c>
      <c r="G6" s="171"/>
      <c r="H6" s="172"/>
    </row>
    <row r="7" spans="1:10" ht="19.5" customHeight="1" x14ac:dyDescent="0.25">
      <c r="A7" s="182" t="s">
        <v>102</v>
      </c>
      <c r="B7" s="183"/>
      <c r="C7" s="183"/>
      <c r="D7" s="183"/>
      <c r="E7" s="184"/>
      <c r="F7" s="193" t="s">
        <v>130</v>
      </c>
      <c r="G7" s="194"/>
      <c r="H7" s="195"/>
    </row>
    <row r="8" spans="1:10" ht="18" customHeight="1" x14ac:dyDescent="0.25">
      <c r="A8" s="191" t="s">
        <v>103</v>
      </c>
      <c r="B8" s="192"/>
      <c r="C8" s="192"/>
      <c r="D8" s="192"/>
      <c r="E8" s="192"/>
      <c r="F8" s="193" t="s">
        <v>104</v>
      </c>
      <c r="G8" s="194"/>
      <c r="H8" s="195"/>
    </row>
    <row r="9" spans="1:10" ht="42.6" customHeight="1" x14ac:dyDescent="0.25">
      <c r="A9" s="185" t="s">
        <v>105</v>
      </c>
      <c r="B9" s="186"/>
      <c r="C9" s="186"/>
      <c r="D9" s="187"/>
      <c r="E9" s="188" t="s">
        <v>28</v>
      </c>
      <c r="F9" s="189"/>
      <c r="G9" s="189"/>
      <c r="H9" s="190"/>
    </row>
    <row r="10" spans="1:10" ht="19.5" customHeight="1" x14ac:dyDescent="0.25">
      <c r="A10" s="196" t="s">
        <v>78</v>
      </c>
      <c r="B10" s="197"/>
      <c r="C10" s="197"/>
      <c r="D10" s="198"/>
      <c r="E10" s="77" t="s">
        <v>1</v>
      </c>
      <c r="F10" s="76" t="s">
        <v>2</v>
      </c>
      <c r="G10" s="63" t="s">
        <v>3</v>
      </c>
      <c r="H10" s="123" t="s">
        <v>4</v>
      </c>
    </row>
    <row r="11" spans="1:10" ht="16.8" customHeight="1" thickBot="1" x14ac:dyDescent="0.3">
      <c r="A11" s="199"/>
      <c r="B11" s="200"/>
      <c r="C11" s="200"/>
      <c r="D11" s="201"/>
      <c r="E11" s="78" t="s">
        <v>89</v>
      </c>
      <c r="F11" s="79">
        <v>0.05</v>
      </c>
      <c r="G11" s="75" t="s">
        <v>90</v>
      </c>
      <c r="H11" s="124">
        <v>0.26400000000000001</v>
      </c>
    </row>
    <row r="12" spans="1:10" ht="3.75" customHeight="1" thickBot="1" x14ac:dyDescent="0.3">
      <c r="A12" s="176"/>
      <c r="B12" s="177"/>
      <c r="C12" s="177"/>
      <c r="D12" s="177"/>
      <c r="E12" s="177"/>
      <c r="F12" s="177"/>
      <c r="G12" s="177"/>
      <c r="H12" s="178"/>
    </row>
    <row r="13" spans="1:10" ht="39" customHeight="1" thickBot="1" x14ac:dyDescent="0.3">
      <c r="A13" s="12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64" t="s">
        <v>10</v>
      </c>
      <c r="G13" s="64" t="s">
        <v>11</v>
      </c>
      <c r="H13" s="126" t="s">
        <v>12</v>
      </c>
    </row>
    <row r="14" spans="1:10" ht="18" customHeight="1" x14ac:dyDescent="0.25">
      <c r="A14" s="127">
        <v>1</v>
      </c>
      <c r="B14" s="58" t="s">
        <v>13</v>
      </c>
      <c r="C14" s="59" t="s">
        <v>14</v>
      </c>
      <c r="D14" s="60"/>
      <c r="E14" s="61"/>
      <c r="F14" s="65"/>
      <c r="G14" s="66"/>
      <c r="H14" s="128">
        <f>SUM(H15:H17)</f>
        <v>3746.5844800000004</v>
      </c>
    </row>
    <row r="15" spans="1:10" ht="64.8" customHeight="1" x14ac:dyDescent="0.25">
      <c r="A15" s="3" t="s">
        <v>15</v>
      </c>
      <c r="B15" s="57" t="s">
        <v>106</v>
      </c>
      <c r="C15" s="8" t="s">
        <v>107</v>
      </c>
      <c r="D15" s="4" t="s">
        <v>46</v>
      </c>
      <c r="E15" s="6">
        <f>'MEC 01 '!E7</f>
        <v>1</v>
      </c>
      <c r="F15" s="67">
        <v>1429.69</v>
      </c>
      <c r="G15" s="68">
        <f t="shared" ref="G15:G27" si="0">F15+(F15*$H$11)</f>
        <v>1807.1281600000002</v>
      </c>
      <c r="H15" s="68">
        <f>E15*G15</f>
        <v>1807.1281600000002</v>
      </c>
      <c r="J15" s="2"/>
    </row>
    <row r="16" spans="1:10" s="118" customFormat="1" ht="56.4" customHeight="1" x14ac:dyDescent="0.25">
      <c r="A16" s="3" t="s">
        <v>20</v>
      </c>
      <c r="B16" s="120" t="s">
        <v>80</v>
      </c>
      <c r="C16" s="132" t="s">
        <v>64</v>
      </c>
      <c r="D16" s="133" t="s">
        <v>46</v>
      </c>
      <c r="E16" s="116">
        <f>'MEC 01 '!E8</f>
        <v>1</v>
      </c>
      <c r="F16" s="130">
        <v>375.16</v>
      </c>
      <c r="G16" s="117">
        <f t="shared" si="0"/>
        <v>474.20224000000002</v>
      </c>
      <c r="H16" s="117">
        <f t="shared" ref="H16:H29" si="1">E16*G16</f>
        <v>474.20224000000002</v>
      </c>
      <c r="I16" s="134"/>
      <c r="J16" s="119"/>
    </row>
    <row r="17" spans="1:10" s="118" customFormat="1" ht="28.5" customHeight="1" x14ac:dyDescent="0.25">
      <c r="A17" s="3" t="s">
        <v>29</v>
      </c>
      <c r="B17" s="120" t="s">
        <v>81</v>
      </c>
      <c r="C17" s="114" t="s">
        <v>30</v>
      </c>
      <c r="D17" s="133" t="s">
        <v>46</v>
      </c>
      <c r="E17" s="116">
        <f>'MEC 01 '!E9</f>
        <v>1</v>
      </c>
      <c r="F17" s="130">
        <v>1159.22</v>
      </c>
      <c r="G17" s="117">
        <f t="shared" si="0"/>
        <v>1465.2540800000002</v>
      </c>
      <c r="H17" s="117">
        <f t="shared" si="1"/>
        <v>1465.2540800000002</v>
      </c>
      <c r="J17" s="119"/>
    </row>
    <row r="18" spans="1:10" s="118" customFormat="1" ht="18" hidden="1" customHeight="1" x14ac:dyDescent="0.25">
      <c r="A18" s="135">
        <v>2</v>
      </c>
      <c r="B18" s="136" t="s">
        <v>31</v>
      </c>
      <c r="C18" s="137" t="s">
        <v>40</v>
      </c>
      <c r="D18" s="138"/>
      <c r="E18" s="139"/>
      <c r="F18" s="140"/>
      <c r="G18" s="141"/>
      <c r="H18" s="142">
        <f>SUM(H19:H21)</f>
        <v>0</v>
      </c>
    </row>
    <row r="19" spans="1:10" s="143" customFormat="1" ht="19.95" hidden="1" customHeight="1" x14ac:dyDescent="0.25">
      <c r="A19" s="131" t="s">
        <v>21</v>
      </c>
      <c r="B19" s="120" t="s">
        <v>82</v>
      </c>
      <c r="C19" s="114" t="s">
        <v>67</v>
      </c>
      <c r="D19" s="115" t="s">
        <v>22</v>
      </c>
      <c r="E19" s="116"/>
      <c r="F19" s="130">
        <v>60.61</v>
      </c>
      <c r="G19" s="117">
        <f t="shared" si="0"/>
        <v>76.611040000000003</v>
      </c>
      <c r="H19" s="117">
        <f t="shared" si="1"/>
        <v>0</v>
      </c>
      <c r="J19" s="144"/>
    </row>
    <row r="20" spans="1:10" s="143" customFormat="1" ht="19.95" hidden="1" customHeight="1" x14ac:dyDescent="0.25">
      <c r="A20" s="131" t="s">
        <v>16</v>
      </c>
      <c r="B20" s="120" t="s">
        <v>83</v>
      </c>
      <c r="C20" s="114" t="s">
        <v>32</v>
      </c>
      <c r="D20" s="115" t="s">
        <v>22</v>
      </c>
      <c r="E20" s="116"/>
      <c r="F20" s="130">
        <v>60.61</v>
      </c>
      <c r="G20" s="117">
        <f t="shared" si="0"/>
        <v>76.611040000000003</v>
      </c>
      <c r="H20" s="117">
        <f t="shared" si="1"/>
        <v>0</v>
      </c>
      <c r="J20" s="144"/>
    </row>
    <row r="21" spans="1:10" s="143" customFormat="1" ht="19.95" hidden="1" customHeight="1" x14ac:dyDescent="0.25">
      <c r="A21" s="131" t="s">
        <v>23</v>
      </c>
      <c r="B21" s="120" t="s">
        <v>84</v>
      </c>
      <c r="C21" s="114" t="s">
        <v>33</v>
      </c>
      <c r="D21" s="115" t="s">
        <v>18</v>
      </c>
      <c r="E21" s="116"/>
      <c r="F21" s="130">
        <v>20.43</v>
      </c>
      <c r="G21" s="117">
        <f t="shared" si="0"/>
        <v>25.823520000000002</v>
      </c>
      <c r="H21" s="117">
        <f t="shared" si="1"/>
        <v>0</v>
      </c>
      <c r="J21" s="144"/>
    </row>
    <row r="22" spans="1:10" s="118" customFormat="1" ht="18" hidden="1" customHeight="1" x14ac:dyDescent="0.25">
      <c r="A22" s="135">
        <v>3</v>
      </c>
      <c r="B22" s="136" t="s">
        <v>73</v>
      </c>
      <c r="C22" s="137" t="s">
        <v>72</v>
      </c>
      <c r="D22" s="138"/>
      <c r="E22" s="139"/>
      <c r="F22" s="140"/>
      <c r="G22" s="141"/>
      <c r="H22" s="142">
        <f>SUM(H23:H27)</f>
        <v>0</v>
      </c>
    </row>
    <row r="23" spans="1:10" s="118" customFormat="1" ht="39.6" hidden="1" customHeight="1" x14ac:dyDescent="0.25">
      <c r="A23" s="113" t="s">
        <v>17</v>
      </c>
      <c r="B23" s="120" t="s">
        <v>108</v>
      </c>
      <c r="C23" s="132" t="s">
        <v>109</v>
      </c>
      <c r="D23" s="115" t="s">
        <v>22</v>
      </c>
      <c r="E23" s="116"/>
      <c r="F23" s="130">
        <v>147.36000000000001</v>
      </c>
      <c r="G23" s="117">
        <f t="shared" ref="G23" si="2">F23+(F23*$H$11)</f>
        <v>186.26304000000002</v>
      </c>
      <c r="H23" s="117">
        <f t="shared" ref="H23" si="3">E23*G23</f>
        <v>0</v>
      </c>
      <c r="I23" s="145" t="e">
        <f>E23+#REF!</f>
        <v>#REF!</v>
      </c>
      <c r="J23" s="119"/>
    </row>
    <row r="24" spans="1:10" s="118" customFormat="1" ht="29.25" hidden="1" customHeight="1" x14ac:dyDescent="0.25">
      <c r="A24" s="113" t="s">
        <v>34</v>
      </c>
      <c r="B24" s="120" t="s">
        <v>85</v>
      </c>
      <c r="C24" s="132" t="s">
        <v>43</v>
      </c>
      <c r="D24" s="115" t="s">
        <v>18</v>
      </c>
      <c r="E24" s="116"/>
      <c r="F24" s="130">
        <v>53.6</v>
      </c>
      <c r="G24" s="117">
        <f t="shared" ref="G24" si="4">F24+(F24*$H$11)</f>
        <v>67.750399999999999</v>
      </c>
      <c r="H24" s="117">
        <f t="shared" ref="H24" si="5">E24*G24</f>
        <v>0</v>
      </c>
      <c r="I24" s="145" t="e">
        <f>E24+#REF!</f>
        <v>#REF!</v>
      </c>
      <c r="J24" s="119"/>
    </row>
    <row r="25" spans="1:10" s="118" customFormat="1" ht="26.25" hidden="1" customHeight="1" x14ac:dyDescent="0.25">
      <c r="A25" s="113" t="s">
        <v>37</v>
      </c>
      <c r="B25" s="120" t="s">
        <v>86</v>
      </c>
      <c r="C25" s="114" t="s">
        <v>41</v>
      </c>
      <c r="D25" s="115" t="s">
        <v>22</v>
      </c>
      <c r="E25" s="116"/>
      <c r="F25" s="130">
        <v>508.24</v>
      </c>
      <c r="G25" s="117">
        <f t="shared" si="0"/>
        <v>642.41535999999996</v>
      </c>
      <c r="H25" s="117">
        <f t="shared" si="1"/>
        <v>0</v>
      </c>
      <c r="I25" s="145"/>
      <c r="J25" s="119"/>
    </row>
    <row r="26" spans="1:10" s="143" customFormat="1" ht="19.95" hidden="1" customHeight="1" x14ac:dyDescent="0.25">
      <c r="A26" s="113" t="s">
        <v>74</v>
      </c>
      <c r="B26" s="120" t="s">
        <v>87</v>
      </c>
      <c r="C26" s="114" t="s">
        <v>110</v>
      </c>
      <c r="D26" s="115" t="s">
        <v>36</v>
      </c>
      <c r="E26" s="116"/>
      <c r="F26" s="130">
        <v>12.82</v>
      </c>
      <c r="G26" s="117">
        <f t="shared" si="0"/>
        <v>16.20448</v>
      </c>
      <c r="H26" s="117">
        <f t="shared" si="1"/>
        <v>0</v>
      </c>
      <c r="I26" s="145" t="e">
        <f>E26+#REF!</f>
        <v>#REF!</v>
      </c>
      <c r="J26" s="144"/>
    </row>
    <row r="27" spans="1:10" s="118" customFormat="1" ht="46.5" hidden="1" customHeight="1" x14ac:dyDescent="0.25">
      <c r="A27" s="113" t="s">
        <v>111</v>
      </c>
      <c r="B27" s="120" t="s">
        <v>112</v>
      </c>
      <c r="C27" s="132" t="s">
        <v>113</v>
      </c>
      <c r="D27" s="115" t="s">
        <v>22</v>
      </c>
      <c r="E27" s="116"/>
      <c r="F27" s="130">
        <v>737.17</v>
      </c>
      <c r="G27" s="117">
        <f t="shared" si="0"/>
        <v>931.78287999999998</v>
      </c>
      <c r="H27" s="117">
        <f t="shared" si="1"/>
        <v>0</v>
      </c>
      <c r="I27" s="145" t="e">
        <f>E27+#REF!</f>
        <v>#REF!</v>
      </c>
      <c r="J27" s="119"/>
    </row>
    <row r="28" spans="1:10" s="118" customFormat="1" ht="18" customHeight="1" x14ac:dyDescent="0.25">
      <c r="A28" s="135">
        <v>2</v>
      </c>
      <c r="B28" s="136" t="s">
        <v>38</v>
      </c>
      <c r="C28" s="137" t="s">
        <v>114</v>
      </c>
      <c r="D28" s="138"/>
      <c r="E28" s="139"/>
      <c r="F28" s="140"/>
      <c r="G28" s="141"/>
      <c r="H28" s="142">
        <f>SUM(H29:H29)</f>
        <v>460000</v>
      </c>
    </row>
    <row r="29" spans="1:10" s="143" customFormat="1" ht="87.6" customHeight="1" thickBot="1" x14ac:dyDescent="0.3">
      <c r="A29" s="113" t="s">
        <v>21</v>
      </c>
      <c r="B29" s="120" t="s">
        <v>115</v>
      </c>
      <c r="C29" s="114" t="str">
        <f>COTAÇÃO!B10</f>
        <v>ESTRUTURA TRELIÇADA DE COBERTURA, TIPO ARCO, COM LIGAÇÕES PARAFUSADAS, INCLUSOS PERFIS METÁLICOS, CHAPAS METÁLICAS, TELHAMENTO COM TELHA DE AÇO/ALUMÍNIO E = 0,5 MM, COM ATÉ 2 ÁGUAS, INCLUSO CALHAS E DESCIDAS COM TUBO DE 100MM,  FORNECIMENTO, FABRICAÇÃO, MÃO DE OBRA E TRANSPORTE COM GUINDASTE E IÇAMENTO, PINTURA DE TODA A ESTRUTURA (DIMENSÃO 50M X 26,00M) - CONFORME PROJETO</v>
      </c>
      <c r="D29" s="115" t="str">
        <f>COTAÇÃO!C10</f>
        <v>UNID.</v>
      </c>
      <c r="E29" s="116">
        <v>1</v>
      </c>
      <c r="F29" s="130">
        <f>COTAÇÃO!F10</f>
        <v>460000</v>
      </c>
      <c r="G29" s="117">
        <f>F29</f>
        <v>460000</v>
      </c>
      <c r="H29" s="117">
        <f t="shared" si="1"/>
        <v>460000</v>
      </c>
      <c r="I29" s="145"/>
      <c r="J29" s="144"/>
    </row>
    <row r="30" spans="1:10" ht="18" customHeight="1" x14ac:dyDescent="0.25">
      <c r="A30" s="179" t="s">
        <v>19</v>
      </c>
      <c r="B30" s="180"/>
      <c r="C30" s="180"/>
      <c r="D30" s="180"/>
      <c r="E30" s="180"/>
      <c r="F30" s="180"/>
      <c r="G30" s="181"/>
      <c r="H30" s="129">
        <f>H28+H14</f>
        <v>463746.58448000002</v>
      </c>
      <c r="J30" s="2"/>
    </row>
    <row r="31" spans="1:10" ht="12.75" customHeight="1" x14ac:dyDescent="0.25"/>
    <row r="32" spans="1:10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</sheetData>
  <mergeCells count="16">
    <mergeCell ref="A12:H12"/>
    <mergeCell ref="A30:G30"/>
    <mergeCell ref="A7:E7"/>
    <mergeCell ref="A9:D9"/>
    <mergeCell ref="E9:H9"/>
    <mergeCell ref="A8:E8"/>
    <mergeCell ref="F7:H7"/>
    <mergeCell ref="F8:H8"/>
    <mergeCell ref="A10:D11"/>
    <mergeCell ref="A1:B1"/>
    <mergeCell ref="C1:H1"/>
    <mergeCell ref="A2:H2"/>
    <mergeCell ref="A4:H4"/>
    <mergeCell ref="A6:E6"/>
    <mergeCell ref="F6:H6"/>
    <mergeCell ref="A3:H3"/>
  </mergeCells>
  <phoneticPr fontId="10" type="noConversion"/>
  <printOptions horizontalCentered="1" verticalCentered="1"/>
  <pageMargins left="0.31496062992125984" right="0.11811023622047245" top="0.35433070866141736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1"/>
  <sheetViews>
    <sheetView showGridLines="0" view="pageBreakPreview" topLeftCell="A5" zoomScaleNormal="100" zoomScaleSheetLayoutView="100" workbookViewId="0">
      <selection activeCell="A21" sqref="A21:XFD22"/>
    </sheetView>
  </sheetViews>
  <sheetFormatPr defaultColWidth="14.44140625" defaultRowHeight="15" customHeight="1" x14ac:dyDescent="0.25"/>
  <cols>
    <col min="1" max="1" width="7.33203125" customWidth="1"/>
    <col min="2" max="2" width="12" customWidth="1"/>
    <col min="3" max="3" width="74.5546875" customWidth="1"/>
    <col min="4" max="4" width="9.109375" customWidth="1"/>
    <col min="5" max="6" width="12.33203125" customWidth="1"/>
    <col min="7" max="7" width="45.109375" customWidth="1"/>
    <col min="8" max="8" width="9.5546875" customWidth="1"/>
    <col min="9" max="24" width="8" customWidth="1"/>
  </cols>
  <sheetData>
    <row r="1" spans="1:8" s="9" customFormat="1" ht="19.95" customHeight="1" x14ac:dyDescent="0.25">
      <c r="A1" s="207" t="s">
        <v>45</v>
      </c>
      <c r="B1" s="208"/>
      <c r="C1" s="208"/>
      <c r="D1" s="208"/>
      <c r="E1" s="208"/>
      <c r="F1" s="208"/>
      <c r="G1" s="209"/>
    </row>
    <row r="2" spans="1:8" s="9" customFormat="1" ht="19.95" customHeight="1" x14ac:dyDescent="0.25">
      <c r="A2" s="210" t="str">
        <f>'Planilha Orcamentaria'!A6:E6</f>
        <v>PROPONENTE: PREFEITURA MUNICIPAL DE CARVALHOS</v>
      </c>
      <c r="B2" s="211"/>
      <c r="C2" s="211"/>
      <c r="D2" s="211"/>
      <c r="E2" s="211"/>
      <c r="F2" s="211"/>
      <c r="G2" s="212"/>
    </row>
    <row r="3" spans="1:8" s="9" customFormat="1" ht="19.95" customHeight="1" x14ac:dyDescent="0.25">
      <c r="A3" s="210" t="str">
        <f>'Planilha Orcamentaria'!A7:E7</f>
        <v>OBJETO: GALPÃO EM ESTRUTURA METÁLICA</v>
      </c>
      <c r="B3" s="211"/>
      <c r="C3" s="211"/>
      <c r="D3" s="211"/>
      <c r="E3" s="211"/>
      <c r="F3" s="211"/>
      <c r="G3" s="212"/>
    </row>
    <row r="4" spans="1:8" s="9" customFormat="1" ht="19.95" customHeight="1" thickBot="1" x14ac:dyDescent="0.3">
      <c r="A4" s="210" t="str">
        <f>'Planilha Orcamentaria'!A8:E8</f>
        <v>LOCAL: PRAÇA IBRAHIM PEREIRA DA CUNHA, N°179 - CENTRO- CARVALHOS - MG</v>
      </c>
      <c r="B4" s="211"/>
      <c r="C4" s="211"/>
      <c r="D4" s="211"/>
      <c r="E4" s="211"/>
      <c r="F4" s="211"/>
      <c r="G4" s="212"/>
    </row>
    <row r="5" spans="1:8" s="9" customFormat="1" ht="28.2" customHeight="1" thickBot="1" x14ac:dyDescent="0.3">
      <c r="A5" s="54" t="s">
        <v>5</v>
      </c>
      <c r="B5" s="50" t="s">
        <v>6</v>
      </c>
      <c r="C5" s="50" t="s">
        <v>7</v>
      </c>
      <c r="D5" s="50" t="s">
        <v>46</v>
      </c>
      <c r="E5" s="50" t="s">
        <v>47</v>
      </c>
      <c r="F5" s="213" t="s">
        <v>48</v>
      </c>
      <c r="G5" s="214"/>
    </row>
    <row r="6" spans="1:8" s="9" customFormat="1" ht="19.95" customHeight="1" x14ac:dyDescent="0.25">
      <c r="A6" s="51">
        <v>1</v>
      </c>
      <c r="B6" s="52" t="s">
        <v>13</v>
      </c>
      <c r="C6" s="203" t="s">
        <v>14</v>
      </c>
      <c r="D6" s="204"/>
      <c r="E6" s="53"/>
      <c r="F6" s="205"/>
      <c r="G6" s="206"/>
    </row>
    <row r="7" spans="1:8" ht="51" customHeight="1" x14ac:dyDescent="0.25">
      <c r="A7" s="3" t="s">
        <v>15</v>
      </c>
      <c r="B7" s="57" t="s">
        <v>79</v>
      </c>
      <c r="C7" s="8" t="s">
        <v>44</v>
      </c>
      <c r="D7" s="7" t="s">
        <v>46</v>
      </c>
      <c r="E7" s="56">
        <v>1</v>
      </c>
      <c r="F7" s="202" t="s">
        <v>65</v>
      </c>
      <c r="G7" s="202"/>
      <c r="H7" s="2"/>
    </row>
    <row r="8" spans="1:8" ht="43.8" customHeight="1" x14ac:dyDescent="0.25">
      <c r="A8" s="3" t="s">
        <v>20</v>
      </c>
      <c r="B8" s="57" t="s">
        <v>80</v>
      </c>
      <c r="C8" s="55" t="s">
        <v>63</v>
      </c>
      <c r="D8" s="7" t="s">
        <v>46</v>
      </c>
      <c r="E8" s="56">
        <v>1</v>
      </c>
      <c r="F8" s="202" t="s">
        <v>65</v>
      </c>
      <c r="G8" s="202"/>
      <c r="H8" s="2"/>
    </row>
    <row r="9" spans="1:8" ht="27.6" customHeight="1" x14ac:dyDescent="0.25">
      <c r="A9" s="3" t="s">
        <v>29</v>
      </c>
      <c r="B9" s="57" t="s">
        <v>81</v>
      </c>
      <c r="C9" s="8" t="s">
        <v>30</v>
      </c>
      <c r="D9" s="7" t="s">
        <v>46</v>
      </c>
      <c r="E9" s="56">
        <v>1</v>
      </c>
      <c r="F9" s="202" t="s">
        <v>65</v>
      </c>
      <c r="G9" s="202"/>
      <c r="H9" s="2"/>
    </row>
    <row r="10" spans="1:8" s="9" customFormat="1" ht="19.95" hidden="1" customHeight="1" x14ac:dyDescent="0.25">
      <c r="A10" s="51">
        <v>2</v>
      </c>
      <c r="B10" s="52" t="s">
        <v>31</v>
      </c>
      <c r="C10" s="203" t="s">
        <v>40</v>
      </c>
      <c r="D10" s="204"/>
      <c r="E10" s="53"/>
      <c r="F10" s="205"/>
      <c r="G10" s="206"/>
    </row>
    <row r="11" spans="1:8" ht="27.6" hidden="1" customHeight="1" x14ac:dyDescent="0.25">
      <c r="A11" s="3" t="s">
        <v>21</v>
      </c>
      <c r="B11" s="57" t="s">
        <v>82</v>
      </c>
      <c r="C11" s="8" t="s">
        <v>39</v>
      </c>
      <c r="D11" s="7" t="s">
        <v>22</v>
      </c>
      <c r="E11" s="56" t="e">
        <f>#REF!+#REF!</f>
        <v>#REF!</v>
      </c>
      <c r="F11" s="202" t="s">
        <v>70</v>
      </c>
      <c r="G11" s="202"/>
      <c r="H11" s="2"/>
    </row>
    <row r="12" spans="1:8" ht="27.6" hidden="1" customHeight="1" x14ac:dyDescent="0.25">
      <c r="A12" s="3" t="s">
        <v>16</v>
      </c>
      <c r="B12" s="57" t="s">
        <v>83</v>
      </c>
      <c r="C12" s="8" t="s">
        <v>32</v>
      </c>
      <c r="D12" s="7" t="s">
        <v>22</v>
      </c>
      <c r="E12" s="56" t="e">
        <f>#REF!*0.25*1.25</f>
        <v>#REF!</v>
      </c>
      <c r="F12" s="202" t="s">
        <v>66</v>
      </c>
      <c r="G12" s="202"/>
      <c r="H12" s="2"/>
    </row>
    <row r="13" spans="1:8" ht="40.200000000000003" hidden="1" customHeight="1" x14ac:dyDescent="0.25">
      <c r="A13" s="3" t="s">
        <v>23</v>
      </c>
      <c r="B13" s="57" t="s">
        <v>84</v>
      </c>
      <c r="C13" s="8" t="s">
        <v>33</v>
      </c>
      <c r="D13" s="7" t="s">
        <v>18</v>
      </c>
      <c r="E13" s="56" t="e">
        <f>(0.7*0.7*15)+(0.8*0.8*10)+(0.9*0.9*7)+(1*1*1)+#REF!</f>
        <v>#REF!</v>
      </c>
      <c r="F13" s="202" t="s">
        <v>68</v>
      </c>
      <c r="G13" s="202"/>
      <c r="H13" s="2"/>
    </row>
    <row r="14" spans="1:8" s="9" customFormat="1" ht="19.95" hidden="1" customHeight="1" x14ac:dyDescent="0.25">
      <c r="A14" s="51">
        <v>3</v>
      </c>
      <c r="B14" s="52" t="s">
        <v>73</v>
      </c>
      <c r="C14" s="203" t="s">
        <v>72</v>
      </c>
      <c r="D14" s="204"/>
      <c r="E14" s="53"/>
      <c r="F14" s="205"/>
      <c r="G14" s="206"/>
    </row>
    <row r="15" spans="1:8" ht="34.799999999999997" hidden="1" customHeight="1" x14ac:dyDescent="0.25">
      <c r="A15" s="3" t="s">
        <v>17</v>
      </c>
      <c r="B15" s="57" t="s">
        <v>85</v>
      </c>
      <c r="C15" s="8" t="s">
        <v>43</v>
      </c>
      <c r="D15" s="7" t="s">
        <v>18</v>
      </c>
      <c r="E15" s="56" t="e">
        <f>#REF!+#REF!</f>
        <v>#REF!</v>
      </c>
      <c r="F15" s="202" t="s">
        <v>71</v>
      </c>
      <c r="G15" s="202"/>
      <c r="H15" s="2"/>
    </row>
    <row r="16" spans="1:8" ht="27.6" hidden="1" customHeight="1" x14ac:dyDescent="0.25">
      <c r="A16" s="3" t="s">
        <v>34</v>
      </c>
      <c r="B16" s="57" t="s">
        <v>86</v>
      </c>
      <c r="C16" s="8" t="s">
        <v>41</v>
      </c>
      <c r="D16" s="7" t="s">
        <v>22</v>
      </c>
      <c r="E16" s="56" t="e">
        <f>#REF!+#REF!</f>
        <v>#REF!</v>
      </c>
      <c r="F16" s="202" t="s">
        <v>69</v>
      </c>
      <c r="G16" s="202"/>
      <c r="H16" s="2"/>
    </row>
    <row r="17" spans="1:8" ht="27.6" hidden="1" customHeight="1" x14ac:dyDescent="0.25">
      <c r="A17" s="3" t="s">
        <v>37</v>
      </c>
      <c r="B17" s="57" t="s">
        <v>87</v>
      </c>
      <c r="C17" s="8" t="s">
        <v>35</v>
      </c>
      <c r="D17" s="7" t="s">
        <v>36</v>
      </c>
      <c r="E17" s="56" t="e">
        <f>#REF!+#REF!+#REF!+#REF!</f>
        <v>#REF!</v>
      </c>
      <c r="F17" s="202" t="s">
        <v>71</v>
      </c>
      <c r="G17" s="202"/>
      <c r="H17" s="2"/>
    </row>
    <row r="18" spans="1:8" ht="38.4" hidden="1" customHeight="1" x14ac:dyDescent="0.25">
      <c r="A18" s="3" t="s">
        <v>74</v>
      </c>
      <c r="B18" s="57" t="s">
        <v>88</v>
      </c>
      <c r="C18" s="8" t="s">
        <v>42</v>
      </c>
      <c r="D18" s="7" t="s">
        <v>22</v>
      </c>
      <c r="E18" s="56" t="e">
        <f>#REF!+#REF!</f>
        <v>#REF!</v>
      </c>
      <c r="F18" s="202" t="s">
        <v>71</v>
      </c>
      <c r="G18" s="202"/>
      <c r="H18" s="2"/>
    </row>
    <row r="19" spans="1:8" s="9" customFormat="1" ht="19.95" customHeight="1" x14ac:dyDescent="0.25">
      <c r="A19" s="51">
        <v>2</v>
      </c>
      <c r="B19" s="52" t="s">
        <v>38</v>
      </c>
      <c r="C19" s="203" t="s">
        <v>114</v>
      </c>
      <c r="D19" s="204"/>
      <c r="E19" s="53"/>
      <c r="F19" s="205"/>
      <c r="G19" s="206"/>
    </row>
    <row r="20" spans="1:8" ht="82.8" customHeight="1" x14ac:dyDescent="0.25">
      <c r="A20" s="3" t="s">
        <v>21</v>
      </c>
      <c r="B20" s="120" t="str">
        <f>'Planilha Orcamentaria'!B29</f>
        <v>COTAÇÃO</v>
      </c>
      <c r="C20" s="114" t="str">
        <f>'Planilha Orcamentaria'!C29</f>
        <v>ESTRUTURA TRELIÇADA DE COBERTURA, TIPO ARCO, COM LIGAÇÕES PARAFUSADAS, INCLUSOS PERFIS METÁLICOS, CHAPAS METÁLICAS, TELHAMENTO COM TELHA DE AÇO/ALUMÍNIO E = 0,5 MM, COM ATÉ 2 ÁGUAS, INCLUSO CALHAS E DESCIDAS COM TUBO DE 100MM,  FORNECIMENTO, FABRICAÇÃO, MÃO DE OBRA E TRANSPORTE COM GUINDASTE E IÇAMENTO, PINTURA DE TODA A ESTRUTURA (DIMENSÃO 50M X 26,00M) - CONFORME PROJETO</v>
      </c>
      <c r="D20" s="7" t="str">
        <f>'Planilha Orcamentaria'!D29</f>
        <v>UNID.</v>
      </c>
      <c r="E20" s="56">
        <f>'Planilha Orcamentaria'!E29</f>
        <v>1</v>
      </c>
      <c r="F20" s="215" t="s">
        <v>125</v>
      </c>
      <c r="G20" s="215"/>
      <c r="H20" s="2"/>
    </row>
    <row r="21" spans="1:8" ht="12.75" customHeight="1" x14ac:dyDescent="0.25"/>
    <row r="22" spans="1:8" ht="12.75" customHeight="1" x14ac:dyDescent="0.25"/>
    <row r="23" spans="1:8" ht="12.75" customHeight="1" x14ac:dyDescent="0.25"/>
    <row r="24" spans="1:8" ht="12.75" customHeight="1" x14ac:dyDescent="0.25"/>
    <row r="25" spans="1:8" ht="12.75" customHeight="1" x14ac:dyDescent="0.25"/>
    <row r="26" spans="1:8" ht="12.75" customHeight="1" x14ac:dyDescent="0.25"/>
    <row r="27" spans="1:8" ht="12.75" customHeight="1" x14ac:dyDescent="0.25"/>
    <row r="28" spans="1:8" ht="12.75" customHeight="1" x14ac:dyDescent="0.25"/>
    <row r="29" spans="1:8" ht="12.75" customHeight="1" x14ac:dyDescent="0.25"/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</sheetData>
  <mergeCells count="24">
    <mergeCell ref="F20:G20"/>
    <mergeCell ref="C19:D19"/>
    <mergeCell ref="F19:G19"/>
    <mergeCell ref="F13:G13"/>
    <mergeCell ref="F16:G16"/>
    <mergeCell ref="F17:G17"/>
    <mergeCell ref="F18:G18"/>
    <mergeCell ref="F15:G15"/>
    <mergeCell ref="C6:D6"/>
    <mergeCell ref="F7:G7"/>
    <mergeCell ref="F6:G6"/>
    <mergeCell ref="A1:G1"/>
    <mergeCell ref="A2:G2"/>
    <mergeCell ref="A3:G3"/>
    <mergeCell ref="A4:G4"/>
    <mergeCell ref="F5:G5"/>
    <mergeCell ref="F8:G8"/>
    <mergeCell ref="F9:G9"/>
    <mergeCell ref="C14:D14"/>
    <mergeCell ref="F14:G14"/>
    <mergeCell ref="C10:D10"/>
    <mergeCell ref="F10:G10"/>
    <mergeCell ref="F11:G11"/>
    <mergeCell ref="F12:G12"/>
  </mergeCells>
  <phoneticPr fontId="33" type="noConversion"/>
  <printOptions horizontalCentered="1"/>
  <pageMargins left="0.39370078740157483" right="0" top="0.74803149606299213" bottom="0" header="0" footer="0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topLeftCell="A3" zoomScaleNormal="100" zoomScaleSheetLayoutView="100" workbookViewId="0">
      <selection activeCell="F14" sqref="F14"/>
    </sheetView>
  </sheetViews>
  <sheetFormatPr defaultRowHeight="13.2" x14ac:dyDescent="0.25"/>
  <cols>
    <col min="1" max="1" width="15.77734375" style="80" customWidth="1"/>
    <col min="2" max="2" width="49.109375" style="80" customWidth="1"/>
    <col min="3" max="3" width="11.21875" style="80" customWidth="1"/>
    <col min="4" max="4" width="9.77734375" style="80" customWidth="1"/>
    <col min="5" max="5" width="10.44140625" style="80" bestFit="1" customWidth="1"/>
    <col min="6" max="6" width="13.33203125" style="80" customWidth="1"/>
    <col min="7" max="256" width="8.88671875" style="80"/>
    <col min="257" max="257" width="15.77734375" style="80" customWidth="1"/>
    <col min="258" max="258" width="49.109375" style="80" customWidth="1"/>
    <col min="259" max="259" width="11.21875" style="80" customWidth="1"/>
    <col min="260" max="260" width="9.77734375" style="80" customWidth="1"/>
    <col min="261" max="261" width="10.44140625" style="80" bestFit="1" customWidth="1"/>
    <col min="262" max="262" width="13.33203125" style="80" customWidth="1"/>
    <col min="263" max="512" width="8.88671875" style="80"/>
    <col min="513" max="513" width="15.77734375" style="80" customWidth="1"/>
    <col min="514" max="514" width="49.109375" style="80" customWidth="1"/>
    <col min="515" max="515" width="11.21875" style="80" customWidth="1"/>
    <col min="516" max="516" width="9.77734375" style="80" customWidth="1"/>
    <col min="517" max="517" width="10.44140625" style="80" bestFit="1" customWidth="1"/>
    <col min="518" max="518" width="13.33203125" style="80" customWidth="1"/>
    <col min="519" max="768" width="8.88671875" style="80"/>
    <col min="769" max="769" width="15.77734375" style="80" customWidth="1"/>
    <col min="770" max="770" width="49.109375" style="80" customWidth="1"/>
    <col min="771" max="771" width="11.21875" style="80" customWidth="1"/>
    <col min="772" max="772" width="9.77734375" style="80" customWidth="1"/>
    <col min="773" max="773" width="10.44140625" style="80" bestFit="1" customWidth="1"/>
    <col min="774" max="774" width="13.33203125" style="80" customWidth="1"/>
    <col min="775" max="1024" width="8.88671875" style="80"/>
    <col min="1025" max="1025" width="15.77734375" style="80" customWidth="1"/>
    <col min="1026" max="1026" width="49.109375" style="80" customWidth="1"/>
    <col min="1027" max="1027" width="11.21875" style="80" customWidth="1"/>
    <col min="1028" max="1028" width="9.77734375" style="80" customWidth="1"/>
    <col min="1029" max="1029" width="10.44140625" style="80" bestFit="1" customWidth="1"/>
    <col min="1030" max="1030" width="13.33203125" style="80" customWidth="1"/>
    <col min="1031" max="1280" width="8.88671875" style="80"/>
    <col min="1281" max="1281" width="15.77734375" style="80" customWidth="1"/>
    <col min="1282" max="1282" width="49.109375" style="80" customWidth="1"/>
    <col min="1283" max="1283" width="11.21875" style="80" customWidth="1"/>
    <col min="1284" max="1284" width="9.77734375" style="80" customWidth="1"/>
    <col min="1285" max="1285" width="10.44140625" style="80" bestFit="1" customWidth="1"/>
    <col min="1286" max="1286" width="13.33203125" style="80" customWidth="1"/>
    <col min="1287" max="1536" width="8.88671875" style="80"/>
    <col min="1537" max="1537" width="15.77734375" style="80" customWidth="1"/>
    <col min="1538" max="1538" width="49.109375" style="80" customWidth="1"/>
    <col min="1539" max="1539" width="11.21875" style="80" customWidth="1"/>
    <col min="1540" max="1540" width="9.77734375" style="80" customWidth="1"/>
    <col min="1541" max="1541" width="10.44140625" style="80" bestFit="1" customWidth="1"/>
    <col min="1542" max="1542" width="13.33203125" style="80" customWidth="1"/>
    <col min="1543" max="1792" width="8.88671875" style="80"/>
    <col min="1793" max="1793" width="15.77734375" style="80" customWidth="1"/>
    <col min="1794" max="1794" width="49.109375" style="80" customWidth="1"/>
    <col min="1795" max="1795" width="11.21875" style="80" customWidth="1"/>
    <col min="1796" max="1796" width="9.77734375" style="80" customWidth="1"/>
    <col min="1797" max="1797" width="10.44140625" style="80" bestFit="1" customWidth="1"/>
    <col min="1798" max="1798" width="13.33203125" style="80" customWidth="1"/>
    <col min="1799" max="2048" width="8.88671875" style="80"/>
    <col min="2049" max="2049" width="15.77734375" style="80" customWidth="1"/>
    <col min="2050" max="2050" width="49.109375" style="80" customWidth="1"/>
    <col min="2051" max="2051" width="11.21875" style="80" customWidth="1"/>
    <col min="2052" max="2052" width="9.77734375" style="80" customWidth="1"/>
    <col min="2053" max="2053" width="10.44140625" style="80" bestFit="1" customWidth="1"/>
    <col min="2054" max="2054" width="13.33203125" style="80" customWidth="1"/>
    <col min="2055" max="2304" width="8.88671875" style="80"/>
    <col min="2305" max="2305" width="15.77734375" style="80" customWidth="1"/>
    <col min="2306" max="2306" width="49.109375" style="80" customWidth="1"/>
    <col min="2307" max="2307" width="11.21875" style="80" customWidth="1"/>
    <col min="2308" max="2308" width="9.77734375" style="80" customWidth="1"/>
    <col min="2309" max="2309" width="10.44140625" style="80" bestFit="1" customWidth="1"/>
    <col min="2310" max="2310" width="13.33203125" style="80" customWidth="1"/>
    <col min="2311" max="2560" width="8.88671875" style="80"/>
    <col min="2561" max="2561" width="15.77734375" style="80" customWidth="1"/>
    <col min="2562" max="2562" width="49.109375" style="80" customWidth="1"/>
    <col min="2563" max="2563" width="11.21875" style="80" customWidth="1"/>
    <col min="2564" max="2564" width="9.77734375" style="80" customWidth="1"/>
    <col min="2565" max="2565" width="10.44140625" style="80" bestFit="1" customWidth="1"/>
    <col min="2566" max="2566" width="13.33203125" style="80" customWidth="1"/>
    <col min="2567" max="2816" width="8.88671875" style="80"/>
    <col min="2817" max="2817" width="15.77734375" style="80" customWidth="1"/>
    <col min="2818" max="2818" width="49.109375" style="80" customWidth="1"/>
    <col min="2819" max="2819" width="11.21875" style="80" customWidth="1"/>
    <col min="2820" max="2820" width="9.77734375" style="80" customWidth="1"/>
    <col min="2821" max="2821" width="10.44140625" style="80" bestFit="1" customWidth="1"/>
    <col min="2822" max="2822" width="13.33203125" style="80" customWidth="1"/>
    <col min="2823" max="3072" width="8.88671875" style="80"/>
    <col min="3073" max="3073" width="15.77734375" style="80" customWidth="1"/>
    <col min="3074" max="3074" width="49.109375" style="80" customWidth="1"/>
    <col min="3075" max="3075" width="11.21875" style="80" customWidth="1"/>
    <col min="3076" max="3076" width="9.77734375" style="80" customWidth="1"/>
    <col min="3077" max="3077" width="10.44140625" style="80" bestFit="1" customWidth="1"/>
    <col min="3078" max="3078" width="13.33203125" style="80" customWidth="1"/>
    <col min="3079" max="3328" width="8.88671875" style="80"/>
    <col min="3329" max="3329" width="15.77734375" style="80" customWidth="1"/>
    <col min="3330" max="3330" width="49.109375" style="80" customWidth="1"/>
    <col min="3331" max="3331" width="11.21875" style="80" customWidth="1"/>
    <col min="3332" max="3332" width="9.77734375" style="80" customWidth="1"/>
    <col min="3333" max="3333" width="10.44140625" style="80" bestFit="1" customWidth="1"/>
    <col min="3334" max="3334" width="13.33203125" style="80" customWidth="1"/>
    <col min="3335" max="3584" width="8.88671875" style="80"/>
    <col min="3585" max="3585" width="15.77734375" style="80" customWidth="1"/>
    <col min="3586" max="3586" width="49.109375" style="80" customWidth="1"/>
    <col min="3587" max="3587" width="11.21875" style="80" customWidth="1"/>
    <col min="3588" max="3588" width="9.77734375" style="80" customWidth="1"/>
    <col min="3589" max="3589" width="10.44140625" style="80" bestFit="1" customWidth="1"/>
    <col min="3590" max="3590" width="13.33203125" style="80" customWidth="1"/>
    <col min="3591" max="3840" width="8.88671875" style="80"/>
    <col min="3841" max="3841" width="15.77734375" style="80" customWidth="1"/>
    <col min="3842" max="3842" width="49.109375" style="80" customWidth="1"/>
    <col min="3843" max="3843" width="11.21875" style="80" customWidth="1"/>
    <col min="3844" max="3844" width="9.77734375" style="80" customWidth="1"/>
    <col min="3845" max="3845" width="10.44140625" style="80" bestFit="1" customWidth="1"/>
    <col min="3846" max="3846" width="13.33203125" style="80" customWidth="1"/>
    <col min="3847" max="4096" width="8.88671875" style="80"/>
    <col min="4097" max="4097" width="15.77734375" style="80" customWidth="1"/>
    <col min="4098" max="4098" width="49.109375" style="80" customWidth="1"/>
    <col min="4099" max="4099" width="11.21875" style="80" customWidth="1"/>
    <col min="4100" max="4100" width="9.77734375" style="80" customWidth="1"/>
    <col min="4101" max="4101" width="10.44140625" style="80" bestFit="1" customWidth="1"/>
    <col min="4102" max="4102" width="13.33203125" style="80" customWidth="1"/>
    <col min="4103" max="4352" width="8.88671875" style="80"/>
    <col min="4353" max="4353" width="15.77734375" style="80" customWidth="1"/>
    <col min="4354" max="4354" width="49.109375" style="80" customWidth="1"/>
    <col min="4355" max="4355" width="11.21875" style="80" customWidth="1"/>
    <col min="4356" max="4356" width="9.77734375" style="80" customWidth="1"/>
    <col min="4357" max="4357" width="10.44140625" style="80" bestFit="1" customWidth="1"/>
    <col min="4358" max="4358" width="13.33203125" style="80" customWidth="1"/>
    <col min="4359" max="4608" width="8.88671875" style="80"/>
    <col min="4609" max="4609" width="15.77734375" style="80" customWidth="1"/>
    <col min="4610" max="4610" width="49.109375" style="80" customWidth="1"/>
    <col min="4611" max="4611" width="11.21875" style="80" customWidth="1"/>
    <col min="4612" max="4612" width="9.77734375" style="80" customWidth="1"/>
    <col min="4613" max="4613" width="10.44140625" style="80" bestFit="1" customWidth="1"/>
    <col min="4614" max="4614" width="13.33203125" style="80" customWidth="1"/>
    <col min="4615" max="4864" width="8.88671875" style="80"/>
    <col min="4865" max="4865" width="15.77734375" style="80" customWidth="1"/>
    <col min="4866" max="4866" width="49.109375" style="80" customWidth="1"/>
    <col min="4867" max="4867" width="11.21875" style="80" customWidth="1"/>
    <col min="4868" max="4868" width="9.77734375" style="80" customWidth="1"/>
    <col min="4869" max="4869" width="10.44140625" style="80" bestFit="1" customWidth="1"/>
    <col min="4870" max="4870" width="13.33203125" style="80" customWidth="1"/>
    <col min="4871" max="5120" width="8.88671875" style="80"/>
    <col min="5121" max="5121" width="15.77734375" style="80" customWidth="1"/>
    <col min="5122" max="5122" width="49.109375" style="80" customWidth="1"/>
    <col min="5123" max="5123" width="11.21875" style="80" customWidth="1"/>
    <col min="5124" max="5124" width="9.77734375" style="80" customWidth="1"/>
    <col min="5125" max="5125" width="10.44140625" style="80" bestFit="1" customWidth="1"/>
    <col min="5126" max="5126" width="13.33203125" style="80" customWidth="1"/>
    <col min="5127" max="5376" width="8.88671875" style="80"/>
    <col min="5377" max="5377" width="15.77734375" style="80" customWidth="1"/>
    <col min="5378" max="5378" width="49.109375" style="80" customWidth="1"/>
    <col min="5379" max="5379" width="11.21875" style="80" customWidth="1"/>
    <col min="5380" max="5380" width="9.77734375" style="80" customWidth="1"/>
    <col min="5381" max="5381" width="10.44140625" style="80" bestFit="1" customWidth="1"/>
    <col min="5382" max="5382" width="13.33203125" style="80" customWidth="1"/>
    <col min="5383" max="5632" width="8.88671875" style="80"/>
    <col min="5633" max="5633" width="15.77734375" style="80" customWidth="1"/>
    <col min="5634" max="5634" width="49.109375" style="80" customWidth="1"/>
    <col min="5635" max="5635" width="11.21875" style="80" customWidth="1"/>
    <col min="5636" max="5636" width="9.77734375" style="80" customWidth="1"/>
    <col min="5637" max="5637" width="10.44140625" style="80" bestFit="1" customWidth="1"/>
    <col min="5638" max="5638" width="13.33203125" style="80" customWidth="1"/>
    <col min="5639" max="5888" width="8.88671875" style="80"/>
    <col min="5889" max="5889" width="15.77734375" style="80" customWidth="1"/>
    <col min="5890" max="5890" width="49.109375" style="80" customWidth="1"/>
    <col min="5891" max="5891" width="11.21875" style="80" customWidth="1"/>
    <col min="5892" max="5892" width="9.77734375" style="80" customWidth="1"/>
    <col min="5893" max="5893" width="10.44140625" style="80" bestFit="1" customWidth="1"/>
    <col min="5894" max="5894" width="13.33203125" style="80" customWidth="1"/>
    <col min="5895" max="6144" width="8.88671875" style="80"/>
    <col min="6145" max="6145" width="15.77734375" style="80" customWidth="1"/>
    <col min="6146" max="6146" width="49.109375" style="80" customWidth="1"/>
    <col min="6147" max="6147" width="11.21875" style="80" customWidth="1"/>
    <col min="6148" max="6148" width="9.77734375" style="80" customWidth="1"/>
    <col min="6149" max="6149" width="10.44140625" style="80" bestFit="1" customWidth="1"/>
    <col min="6150" max="6150" width="13.33203125" style="80" customWidth="1"/>
    <col min="6151" max="6400" width="8.88671875" style="80"/>
    <col min="6401" max="6401" width="15.77734375" style="80" customWidth="1"/>
    <col min="6402" max="6402" width="49.109375" style="80" customWidth="1"/>
    <col min="6403" max="6403" width="11.21875" style="80" customWidth="1"/>
    <col min="6404" max="6404" width="9.77734375" style="80" customWidth="1"/>
    <col min="6405" max="6405" width="10.44140625" style="80" bestFit="1" customWidth="1"/>
    <col min="6406" max="6406" width="13.33203125" style="80" customWidth="1"/>
    <col min="6407" max="6656" width="8.88671875" style="80"/>
    <col min="6657" max="6657" width="15.77734375" style="80" customWidth="1"/>
    <col min="6658" max="6658" width="49.109375" style="80" customWidth="1"/>
    <col min="6659" max="6659" width="11.21875" style="80" customWidth="1"/>
    <col min="6660" max="6660" width="9.77734375" style="80" customWidth="1"/>
    <col min="6661" max="6661" width="10.44140625" style="80" bestFit="1" customWidth="1"/>
    <col min="6662" max="6662" width="13.33203125" style="80" customWidth="1"/>
    <col min="6663" max="6912" width="8.88671875" style="80"/>
    <col min="6913" max="6913" width="15.77734375" style="80" customWidth="1"/>
    <col min="6914" max="6914" width="49.109375" style="80" customWidth="1"/>
    <col min="6915" max="6915" width="11.21875" style="80" customWidth="1"/>
    <col min="6916" max="6916" width="9.77734375" style="80" customWidth="1"/>
    <col min="6917" max="6917" width="10.44140625" style="80" bestFit="1" customWidth="1"/>
    <col min="6918" max="6918" width="13.33203125" style="80" customWidth="1"/>
    <col min="6919" max="7168" width="8.88671875" style="80"/>
    <col min="7169" max="7169" width="15.77734375" style="80" customWidth="1"/>
    <col min="7170" max="7170" width="49.109375" style="80" customWidth="1"/>
    <col min="7171" max="7171" width="11.21875" style="80" customWidth="1"/>
    <col min="7172" max="7172" width="9.77734375" style="80" customWidth="1"/>
    <col min="7173" max="7173" width="10.44140625" style="80" bestFit="1" customWidth="1"/>
    <col min="7174" max="7174" width="13.33203125" style="80" customWidth="1"/>
    <col min="7175" max="7424" width="8.88671875" style="80"/>
    <col min="7425" max="7425" width="15.77734375" style="80" customWidth="1"/>
    <col min="7426" max="7426" width="49.109375" style="80" customWidth="1"/>
    <col min="7427" max="7427" width="11.21875" style="80" customWidth="1"/>
    <col min="7428" max="7428" width="9.77734375" style="80" customWidth="1"/>
    <col min="7429" max="7429" width="10.44140625" style="80" bestFit="1" customWidth="1"/>
    <col min="7430" max="7430" width="13.33203125" style="80" customWidth="1"/>
    <col min="7431" max="7680" width="8.88671875" style="80"/>
    <col min="7681" max="7681" width="15.77734375" style="80" customWidth="1"/>
    <col min="7682" max="7682" width="49.109375" style="80" customWidth="1"/>
    <col min="7683" max="7683" width="11.21875" style="80" customWidth="1"/>
    <col min="7684" max="7684" width="9.77734375" style="80" customWidth="1"/>
    <col min="7685" max="7685" width="10.44140625" style="80" bestFit="1" customWidth="1"/>
    <col min="7686" max="7686" width="13.33203125" style="80" customWidth="1"/>
    <col min="7687" max="7936" width="8.88671875" style="80"/>
    <col min="7937" max="7937" width="15.77734375" style="80" customWidth="1"/>
    <col min="7938" max="7938" width="49.109375" style="80" customWidth="1"/>
    <col min="7939" max="7939" width="11.21875" style="80" customWidth="1"/>
    <col min="7940" max="7940" width="9.77734375" style="80" customWidth="1"/>
    <col min="7941" max="7941" width="10.44140625" style="80" bestFit="1" customWidth="1"/>
    <col min="7942" max="7942" width="13.33203125" style="80" customWidth="1"/>
    <col min="7943" max="8192" width="8.88671875" style="80"/>
    <col min="8193" max="8193" width="15.77734375" style="80" customWidth="1"/>
    <col min="8194" max="8194" width="49.109375" style="80" customWidth="1"/>
    <col min="8195" max="8195" width="11.21875" style="80" customWidth="1"/>
    <col min="8196" max="8196" width="9.77734375" style="80" customWidth="1"/>
    <col min="8197" max="8197" width="10.44140625" style="80" bestFit="1" customWidth="1"/>
    <col min="8198" max="8198" width="13.33203125" style="80" customWidth="1"/>
    <col min="8199" max="8448" width="8.88671875" style="80"/>
    <col min="8449" max="8449" width="15.77734375" style="80" customWidth="1"/>
    <col min="8450" max="8450" width="49.109375" style="80" customWidth="1"/>
    <col min="8451" max="8451" width="11.21875" style="80" customWidth="1"/>
    <col min="8452" max="8452" width="9.77734375" style="80" customWidth="1"/>
    <col min="8453" max="8453" width="10.44140625" style="80" bestFit="1" customWidth="1"/>
    <col min="8454" max="8454" width="13.33203125" style="80" customWidth="1"/>
    <col min="8455" max="8704" width="8.88671875" style="80"/>
    <col min="8705" max="8705" width="15.77734375" style="80" customWidth="1"/>
    <col min="8706" max="8706" width="49.109375" style="80" customWidth="1"/>
    <col min="8707" max="8707" width="11.21875" style="80" customWidth="1"/>
    <col min="8708" max="8708" width="9.77734375" style="80" customWidth="1"/>
    <col min="8709" max="8709" width="10.44140625" style="80" bestFit="1" customWidth="1"/>
    <col min="8710" max="8710" width="13.33203125" style="80" customWidth="1"/>
    <col min="8711" max="8960" width="8.88671875" style="80"/>
    <col min="8961" max="8961" width="15.77734375" style="80" customWidth="1"/>
    <col min="8962" max="8962" width="49.109375" style="80" customWidth="1"/>
    <col min="8963" max="8963" width="11.21875" style="80" customWidth="1"/>
    <col min="8964" max="8964" width="9.77734375" style="80" customWidth="1"/>
    <col min="8965" max="8965" width="10.44140625" style="80" bestFit="1" customWidth="1"/>
    <col min="8966" max="8966" width="13.33203125" style="80" customWidth="1"/>
    <col min="8967" max="9216" width="8.88671875" style="80"/>
    <col min="9217" max="9217" width="15.77734375" style="80" customWidth="1"/>
    <col min="9218" max="9218" width="49.109375" style="80" customWidth="1"/>
    <col min="9219" max="9219" width="11.21875" style="80" customWidth="1"/>
    <col min="9220" max="9220" width="9.77734375" style="80" customWidth="1"/>
    <col min="9221" max="9221" width="10.44140625" style="80" bestFit="1" customWidth="1"/>
    <col min="9222" max="9222" width="13.33203125" style="80" customWidth="1"/>
    <col min="9223" max="9472" width="8.88671875" style="80"/>
    <col min="9473" max="9473" width="15.77734375" style="80" customWidth="1"/>
    <col min="9474" max="9474" width="49.109375" style="80" customWidth="1"/>
    <col min="9475" max="9475" width="11.21875" style="80" customWidth="1"/>
    <col min="9476" max="9476" width="9.77734375" style="80" customWidth="1"/>
    <col min="9477" max="9477" width="10.44140625" style="80" bestFit="1" customWidth="1"/>
    <col min="9478" max="9478" width="13.33203125" style="80" customWidth="1"/>
    <col min="9479" max="9728" width="8.88671875" style="80"/>
    <col min="9729" max="9729" width="15.77734375" style="80" customWidth="1"/>
    <col min="9730" max="9730" width="49.109375" style="80" customWidth="1"/>
    <col min="9731" max="9731" width="11.21875" style="80" customWidth="1"/>
    <col min="9732" max="9732" width="9.77734375" style="80" customWidth="1"/>
    <col min="9733" max="9733" width="10.44140625" style="80" bestFit="1" customWidth="1"/>
    <col min="9734" max="9734" width="13.33203125" style="80" customWidth="1"/>
    <col min="9735" max="9984" width="8.88671875" style="80"/>
    <col min="9985" max="9985" width="15.77734375" style="80" customWidth="1"/>
    <col min="9986" max="9986" width="49.109375" style="80" customWidth="1"/>
    <col min="9987" max="9987" width="11.21875" style="80" customWidth="1"/>
    <col min="9988" max="9988" width="9.77734375" style="80" customWidth="1"/>
    <col min="9989" max="9989" width="10.44140625" style="80" bestFit="1" customWidth="1"/>
    <col min="9990" max="9990" width="13.33203125" style="80" customWidth="1"/>
    <col min="9991" max="10240" width="8.88671875" style="80"/>
    <col min="10241" max="10241" width="15.77734375" style="80" customWidth="1"/>
    <col min="10242" max="10242" width="49.109375" style="80" customWidth="1"/>
    <col min="10243" max="10243" width="11.21875" style="80" customWidth="1"/>
    <col min="10244" max="10244" width="9.77734375" style="80" customWidth="1"/>
    <col min="10245" max="10245" width="10.44140625" style="80" bestFit="1" customWidth="1"/>
    <col min="10246" max="10246" width="13.33203125" style="80" customWidth="1"/>
    <col min="10247" max="10496" width="8.88671875" style="80"/>
    <col min="10497" max="10497" width="15.77734375" style="80" customWidth="1"/>
    <col min="10498" max="10498" width="49.109375" style="80" customWidth="1"/>
    <col min="10499" max="10499" width="11.21875" style="80" customWidth="1"/>
    <col min="10500" max="10500" width="9.77734375" style="80" customWidth="1"/>
    <col min="10501" max="10501" width="10.44140625" style="80" bestFit="1" customWidth="1"/>
    <col min="10502" max="10502" width="13.33203125" style="80" customWidth="1"/>
    <col min="10503" max="10752" width="8.88671875" style="80"/>
    <col min="10753" max="10753" width="15.77734375" style="80" customWidth="1"/>
    <col min="10754" max="10754" width="49.109375" style="80" customWidth="1"/>
    <col min="10755" max="10755" width="11.21875" style="80" customWidth="1"/>
    <col min="10756" max="10756" width="9.77734375" style="80" customWidth="1"/>
    <col min="10757" max="10757" width="10.44140625" style="80" bestFit="1" customWidth="1"/>
    <col min="10758" max="10758" width="13.33203125" style="80" customWidth="1"/>
    <col min="10759" max="11008" width="8.88671875" style="80"/>
    <col min="11009" max="11009" width="15.77734375" style="80" customWidth="1"/>
    <col min="11010" max="11010" width="49.109375" style="80" customWidth="1"/>
    <col min="11011" max="11011" width="11.21875" style="80" customWidth="1"/>
    <col min="11012" max="11012" width="9.77734375" style="80" customWidth="1"/>
    <col min="11013" max="11013" width="10.44140625" style="80" bestFit="1" customWidth="1"/>
    <col min="11014" max="11014" width="13.33203125" style="80" customWidth="1"/>
    <col min="11015" max="11264" width="8.88671875" style="80"/>
    <col min="11265" max="11265" width="15.77734375" style="80" customWidth="1"/>
    <col min="11266" max="11266" width="49.109375" style="80" customWidth="1"/>
    <col min="11267" max="11267" width="11.21875" style="80" customWidth="1"/>
    <col min="11268" max="11268" width="9.77734375" style="80" customWidth="1"/>
    <col min="11269" max="11269" width="10.44140625" style="80" bestFit="1" customWidth="1"/>
    <col min="11270" max="11270" width="13.33203125" style="80" customWidth="1"/>
    <col min="11271" max="11520" width="8.88671875" style="80"/>
    <col min="11521" max="11521" width="15.77734375" style="80" customWidth="1"/>
    <col min="11522" max="11522" width="49.109375" style="80" customWidth="1"/>
    <col min="11523" max="11523" width="11.21875" style="80" customWidth="1"/>
    <col min="11524" max="11524" width="9.77734375" style="80" customWidth="1"/>
    <col min="11525" max="11525" width="10.44140625" style="80" bestFit="1" customWidth="1"/>
    <col min="11526" max="11526" width="13.33203125" style="80" customWidth="1"/>
    <col min="11527" max="11776" width="8.88671875" style="80"/>
    <col min="11777" max="11777" width="15.77734375" style="80" customWidth="1"/>
    <col min="11778" max="11778" width="49.109375" style="80" customWidth="1"/>
    <col min="11779" max="11779" width="11.21875" style="80" customWidth="1"/>
    <col min="11780" max="11780" width="9.77734375" style="80" customWidth="1"/>
    <col min="11781" max="11781" width="10.44140625" style="80" bestFit="1" customWidth="1"/>
    <col min="11782" max="11782" width="13.33203125" style="80" customWidth="1"/>
    <col min="11783" max="12032" width="8.88671875" style="80"/>
    <col min="12033" max="12033" width="15.77734375" style="80" customWidth="1"/>
    <col min="12034" max="12034" width="49.109375" style="80" customWidth="1"/>
    <col min="12035" max="12035" width="11.21875" style="80" customWidth="1"/>
    <col min="12036" max="12036" width="9.77734375" style="80" customWidth="1"/>
    <col min="12037" max="12037" width="10.44140625" style="80" bestFit="1" customWidth="1"/>
    <col min="12038" max="12038" width="13.33203125" style="80" customWidth="1"/>
    <col min="12039" max="12288" width="8.88671875" style="80"/>
    <col min="12289" max="12289" width="15.77734375" style="80" customWidth="1"/>
    <col min="12290" max="12290" width="49.109375" style="80" customWidth="1"/>
    <col min="12291" max="12291" width="11.21875" style="80" customWidth="1"/>
    <col min="12292" max="12292" width="9.77734375" style="80" customWidth="1"/>
    <col min="12293" max="12293" width="10.44140625" style="80" bestFit="1" customWidth="1"/>
    <col min="12294" max="12294" width="13.33203125" style="80" customWidth="1"/>
    <col min="12295" max="12544" width="8.88671875" style="80"/>
    <col min="12545" max="12545" width="15.77734375" style="80" customWidth="1"/>
    <col min="12546" max="12546" width="49.109375" style="80" customWidth="1"/>
    <col min="12547" max="12547" width="11.21875" style="80" customWidth="1"/>
    <col min="12548" max="12548" width="9.77734375" style="80" customWidth="1"/>
    <col min="12549" max="12549" width="10.44140625" style="80" bestFit="1" customWidth="1"/>
    <col min="12550" max="12550" width="13.33203125" style="80" customWidth="1"/>
    <col min="12551" max="12800" width="8.88671875" style="80"/>
    <col min="12801" max="12801" width="15.77734375" style="80" customWidth="1"/>
    <col min="12802" max="12802" width="49.109375" style="80" customWidth="1"/>
    <col min="12803" max="12803" width="11.21875" style="80" customWidth="1"/>
    <col min="12804" max="12804" width="9.77734375" style="80" customWidth="1"/>
    <col min="12805" max="12805" width="10.44140625" style="80" bestFit="1" customWidth="1"/>
    <col min="12806" max="12806" width="13.33203125" style="80" customWidth="1"/>
    <col min="12807" max="13056" width="8.88671875" style="80"/>
    <col min="13057" max="13057" width="15.77734375" style="80" customWidth="1"/>
    <col min="13058" max="13058" width="49.109375" style="80" customWidth="1"/>
    <col min="13059" max="13059" width="11.21875" style="80" customWidth="1"/>
    <col min="13060" max="13060" width="9.77734375" style="80" customWidth="1"/>
    <col min="13061" max="13061" width="10.44140625" style="80" bestFit="1" customWidth="1"/>
    <col min="13062" max="13062" width="13.33203125" style="80" customWidth="1"/>
    <col min="13063" max="13312" width="8.88671875" style="80"/>
    <col min="13313" max="13313" width="15.77734375" style="80" customWidth="1"/>
    <col min="13314" max="13314" width="49.109375" style="80" customWidth="1"/>
    <col min="13315" max="13315" width="11.21875" style="80" customWidth="1"/>
    <col min="13316" max="13316" width="9.77734375" style="80" customWidth="1"/>
    <col min="13317" max="13317" width="10.44140625" style="80" bestFit="1" customWidth="1"/>
    <col min="13318" max="13318" width="13.33203125" style="80" customWidth="1"/>
    <col min="13319" max="13568" width="8.88671875" style="80"/>
    <col min="13569" max="13569" width="15.77734375" style="80" customWidth="1"/>
    <col min="13570" max="13570" width="49.109375" style="80" customWidth="1"/>
    <col min="13571" max="13571" width="11.21875" style="80" customWidth="1"/>
    <col min="13572" max="13572" width="9.77734375" style="80" customWidth="1"/>
    <col min="13573" max="13573" width="10.44140625" style="80" bestFit="1" customWidth="1"/>
    <col min="13574" max="13574" width="13.33203125" style="80" customWidth="1"/>
    <col min="13575" max="13824" width="8.88671875" style="80"/>
    <col min="13825" max="13825" width="15.77734375" style="80" customWidth="1"/>
    <col min="13826" max="13826" width="49.109375" style="80" customWidth="1"/>
    <col min="13827" max="13827" width="11.21875" style="80" customWidth="1"/>
    <col min="13828" max="13828" width="9.77734375" style="80" customWidth="1"/>
    <col min="13829" max="13829" width="10.44140625" style="80" bestFit="1" customWidth="1"/>
    <col min="13830" max="13830" width="13.33203125" style="80" customWidth="1"/>
    <col min="13831" max="14080" width="8.88671875" style="80"/>
    <col min="14081" max="14081" width="15.77734375" style="80" customWidth="1"/>
    <col min="14082" max="14082" width="49.109375" style="80" customWidth="1"/>
    <col min="14083" max="14083" width="11.21875" style="80" customWidth="1"/>
    <col min="14084" max="14084" width="9.77734375" style="80" customWidth="1"/>
    <col min="14085" max="14085" width="10.44140625" style="80" bestFit="1" customWidth="1"/>
    <col min="14086" max="14086" width="13.33203125" style="80" customWidth="1"/>
    <col min="14087" max="14336" width="8.88671875" style="80"/>
    <col min="14337" max="14337" width="15.77734375" style="80" customWidth="1"/>
    <col min="14338" max="14338" width="49.109375" style="80" customWidth="1"/>
    <col min="14339" max="14339" width="11.21875" style="80" customWidth="1"/>
    <col min="14340" max="14340" width="9.77734375" style="80" customWidth="1"/>
    <col min="14341" max="14341" width="10.44140625" style="80" bestFit="1" customWidth="1"/>
    <col min="14342" max="14342" width="13.33203125" style="80" customWidth="1"/>
    <col min="14343" max="14592" width="8.88671875" style="80"/>
    <col min="14593" max="14593" width="15.77734375" style="80" customWidth="1"/>
    <col min="14594" max="14594" width="49.109375" style="80" customWidth="1"/>
    <col min="14595" max="14595" width="11.21875" style="80" customWidth="1"/>
    <col min="14596" max="14596" width="9.77734375" style="80" customWidth="1"/>
    <col min="14597" max="14597" width="10.44140625" style="80" bestFit="1" customWidth="1"/>
    <col min="14598" max="14598" width="13.33203125" style="80" customWidth="1"/>
    <col min="14599" max="14848" width="8.88671875" style="80"/>
    <col min="14849" max="14849" width="15.77734375" style="80" customWidth="1"/>
    <col min="14850" max="14850" width="49.109375" style="80" customWidth="1"/>
    <col min="14851" max="14851" width="11.21875" style="80" customWidth="1"/>
    <col min="14852" max="14852" width="9.77734375" style="80" customWidth="1"/>
    <col min="14853" max="14853" width="10.44140625" style="80" bestFit="1" customWidth="1"/>
    <col min="14854" max="14854" width="13.33203125" style="80" customWidth="1"/>
    <col min="14855" max="15104" width="8.88671875" style="80"/>
    <col min="15105" max="15105" width="15.77734375" style="80" customWidth="1"/>
    <col min="15106" max="15106" width="49.109375" style="80" customWidth="1"/>
    <col min="15107" max="15107" width="11.21875" style="80" customWidth="1"/>
    <col min="15108" max="15108" width="9.77734375" style="80" customWidth="1"/>
    <col min="15109" max="15109" width="10.44140625" style="80" bestFit="1" customWidth="1"/>
    <col min="15110" max="15110" width="13.33203125" style="80" customWidth="1"/>
    <col min="15111" max="15360" width="8.88671875" style="80"/>
    <col min="15361" max="15361" width="15.77734375" style="80" customWidth="1"/>
    <col min="15362" max="15362" width="49.109375" style="80" customWidth="1"/>
    <col min="15363" max="15363" width="11.21875" style="80" customWidth="1"/>
    <col min="15364" max="15364" width="9.77734375" style="80" customWidth="1"/>
    <col min="15365" max="15365" width="10.44140625" style="80" bestFit="1" customWidth="1"/>
    <col min="15366" max="15366" width="13.33203125" style="80" customWidth="1"/>
    <col min="15367" max="15616" width="8.88671875" style="80"/>
    <col min="15617" max="15617" width="15.77734375" style="80" customWidth="1"/>
    <col min="15618" max="15618" width="49.109375" style="80" customWidth="1"/>
    <col min="15619" max="15619" width="11.21875" style="80" customWidth="1"/>
    <col min="15620" max="15620" width="9.77734375" style="80" customWidth="1"/>
    <col min="15621" max="15621" width="10.44140625" style="80" bestFit="1" customWidth="1"/>
    <col min="15622" max="15622" width="13.33203125" style="80" customWidth="1"/>
    <col min="15623" max="15872" width="8.88671875" style="80"/>
    <col min="15873" max="15873" width="15.77734375" style="80" customWidth="1"/>
    <col min="15874" max="15874" width="49.109375" style="80" customWidth="1"/>
    <col min="15875" max="15875" width="11.21875" style="80" customWidth="1"/>
    <col min="15876" max="15876" width="9.77734375" style="80" customWidth="1"/>
    <col min="15877" max="15877" width="10.44140625" style="80" bestFit="1" customWidth="1"/>
    <col min="15878" max="15878" width="13.33203125" style="80" customWidth="1"/>
    <col min="15879" max="16128" width="8.88671875" style="80"/>
    <col min="16129" max="16129" width="15.77734375" style="80" customWidth="1"/>
    <col min="16130" max="16130" width="49.109375" style="80" customWidth="1"/>
    <col min="16131" max="16131" width="11.21875" style="80" customWidth="1"/>
    <col min="16132" max="16132" width="9.77734375" style="80" customWidth="1"/>
    <col min="16133" max="16133" width="10.44140625" style="80" bestFit="1" customWidth="1"/>
    <col min="16134" max="16134" width="13.33203125" style="80" customWidth="1"/>
    <col min="16135" max="16384" width="8.88671875" style="80"/>
  </cols>
  <sheetData>
    <row r="1" spans="1:6" x14ac:dyDescent="0.25">
      <c r="A1" s="100"/>
      <c r="B1" s="100"/>
      <c r="C1" s="100"/>
      <c r="D1" s="100"/>
      <c r="E1" s="100"/>
      <c r="F1" s="100"/>
    </row>
    <row r="2" spans="1:6" ht="15" customHeight="1" x14ac:dyDescent="0.25">
      <c r="A2" s="102" t="str">
        <f>'Planilha Orcamentaria'!A6:E6</f>
        <v>PROPONENTE: PREFEITURA MUNICIPAL DE CARVALHOS</v>
      </c>
      <c r="B2" s="102"/>
      <c r="C2" s="103"/>
      <c r="D2" s="103"/>
      <c r="E2" s="103"/>
      <c r="F2" s="103"/>
    </row>
    <row r="3" spans="1:6" ht="15" customHeight="1" x14ac:dyDescent="0.25">
      <c r="A3" s="102" t="str">
        <f>'Planilha Orcamentaria'!A7:E7</f>
        <v>OBJETO: GALPÃO EM ESTRUTURA METÁLICA</v>
      </c>
      <c r="B3" s="102"/>
      <c r="C3" s="103"/>
      <c r="D3" s="103"/>
      <c r="E3" s="103"/>
      <c r="F3" s="103"/>
    </row>
    <row r="4" spans="1:6" ht="15" customHeight="1" x14ac:dyDescent="0.25">
      <c r="A4" s="102" t="str">
        <f>'Planilha Orcamentaria'!A8:E8</f>
        <v>LOCAL: PRAÇA IBRAHIM PEREIRA DA CUNHA, N°179 - CENTRO- CARVALHOS - MG</v>
      </c>
      <c r="B4" s="102"/>
      <c r="C4" s="103"/>
      <c r="D4" s="103"/>
      <c r="E4" s="103"/>
      <c r="F4" s="103"/>
    </row>
    <row r="5" spans="1:6" ht="28.2" customHeight="1" x14ac:dyDescent="0.25">
      <c r="A5" s="216" t="str">
        <f>'Planilha Orcamentaria'!A9:D9</f>
        <v xml:space="preserve">REGIÃO/MÊS DE REFERÊNCIA: SEINFRA REGIÃO SUL ABRIL /2023 E SINAPI MAIO/2023 PREÇO DE CUSTO COM DESONERAÇÃO FISCAL - LEI 12.546/2011 e 12.844/2013 </v>
      </c>
      <c r="B5" s="216"/>
      <c r="C5" s="216"/>
      <c r="D5" s="216"/>
      <c r="E5" s="216"/>
      <c r="F5" s="216"/>
    </row>
    <row r="6" spans="1:6" ht="15" customHeight="1" x14ac:dyDescent="0.25">
      <c r="A6" s="102" t="s">
        <v>27</v>
      </c>
      <c r="B6" s="102"/>
      <c r="C6" s="103"/>
      <c r="D6" s="103"/>
      <c r="E6" s="103"/>
      <c r="F6" s="103"/>
    </row>
    <row r="7" spans="1:6" ht="13.8" thickBot="1" x14ac:dyDescent="0.3">
      <c r="A7" s="100"/>
      <c r="B7" s="100"/>
      <c r="C7" s="100"/>
      <c r="D7" s="100"/>
      <c r="E7" s="100"/>
      <c r="F7" s="100"/>
    </row>
    <row r="8" spans="1:6" ht="14.4" x14ac:dyDescent="0.3">
      <c r="A8" s="104"/>
      <c r="B8" s="217" t="s">
        <v>91</v>
      </c>
      <c r="C8" s="218"/>
      <c r="D8" s="218"/>
      <c r="E8" s="218"/>
      <c r="F8" s="219"/>
    </row>
    <row r="9" spans="1:6" x14ac:dyDescent="0.25">
      <c r="A9" s="105"/>
      <c r="B9" s="81" t="s">
        <v>75</v>
      </c>
      <c r="C9" s="82" t="s">
        <v>8</v>
      </c>
      <c r="D9" s="82" t="s">
        <v>76</v>
      </c>
      <c r="E9" s="83"/>
      <c r="F9" s="106" t="s">
        <v>77</v>
      </c>
    </row>
    <row r="10" spans="1:6" ht="79.8" customHeight="1" x14ac:dyDescent="0.25">
      <c r="A10" s="107" t="s">
        <v>92</v>
      </c>
      <c r="B10" s="84" t="s">
        <v>124</v>
      </c>
      <c r="C10" s="85" t="s">
        <v>46</v>
      </c>
      <c r="D10" s="86">
        <v>45200</v>
      </c>
      <c r="E10" s="83"/>
      <c r="F10" s="108">
        <f>IF(ISERROR(MEDIAN(F12:F14)),0,ROUND(MEDIAN(F12:F14),2))</f>
        <v>460000</v>
      </c>
    </row>
    <row r="11" spans="1:6" x14ac:dyDescent="0.25">
      <c r="A11" s="109" t="s">
        <v>93</v>
      </c>
      <c r="B11" s="87" t="s">
        <v>94</v>
      </c>
      <c r="C11" s="88" t="s">
        <v>95</v>
      </c>
      <c r="D11" s="88" t="s">
        <v>96</v>
      </c>
      <c r="E11" s="89" t="s">
        <v>97</v>
      </c>
      <c r="F11" s="110" t="s">
        <v>98</v>
      </c>
    </row>
    <row r="12" spans="1:6" s="94" customFormat="1" ht="25.05" customHeight="1" x14ac:dyDescent="0.25">
      <c r="A12" s="111" t="s">
        <v>116</v>
      </c>
      <c r="B12" s="90" t="s">
        <v>117</v>
      </c>
      <c r="C12" s="91" t="s">
        <v>118</v>
      </c>
      <c r="D12" s="92" t="s">
        <v>119</v>
      </c>
      <c r="E12" s="93">
        <v>45202</v>
      </c>
      <c r="F12" s="112">
        <v>449000</v>
      </c>
    </row>
    <row r="13" spans="1:6" s="94" customFormat="1" ht="25.05" customHeight="1" x14ac:dyDescent="0.25">
      <c r="A13" s="111" t="s">
        <v>120</v>
      </c>
      <c r="B13" s="90" t="s">
        <v>121</v>
      </c>
      <c r="C13" s="91" t="s">
        <v>123</v>
      </c>
      <c r="D13" s="92" t="s">
        <v>122</v>
      </c>
      <c r="E13" s="93">
        <v>45201</v>
      </c>
      <c r="F13" s="112">
        <v>487000</v>
      </c>
    </row>
    <row r="14" spans="1:6" s="94" customFormat="1" ht="25.05" customHeight="1" x14ac:dyDescent="0.25">
      <c r="A14" s="111" t="s">
        <v>126</v>
      </c>
      <c r="B14" s="90" t="s">
        <v>129</v>
      </c>
      <c r="C14" s="91" t="s">
        <v>127</v>
      </c>
      <c r="D14" s="92" t="s">
        <v>128</v>
      </c>
      <c r="E14" s="93">
        <v>45175</v>
      </c>
      <c r="F14" s="112">
        <v>460000</v>
      </c>
    </row>
    <row r="15" spans="1:6" x14ac:dyDescent="0.25">
      <c r="A15" s="100"/>
      <c r="B15" s="100"/>
      <c r="C15" s="100"/>
      <c r="D15" s="100"/>
      <c r="E15" s="100"/>
      <c r="F15" s="100"/>
    </row>
    <row r="16" spans="1:6" x14ac:dyDescent="0.25">
      <c r="A16" s="100"/>
      <c r="B16" s="100"/>
      <c r="C16" s="100"/>
      <c r="D16" s="100"/>
      <c r="E16" s="100"/>
      <c r="F16" s="100"/>
    </row>
    <row r="17" spans="1:6" x14ac:dyDescent="0.25">
      <c r="A17" s="100"/>
      <c r="B17" s="100"/>
      <c r="C17" s="100"/>
      <c r="D17" s="100"/>
      <c r="E17" s="100"/>
      <c r="F17" s="100"/>
    </row>
    <row r="18" spans="1:6" x14ac:dyDescent="0.25">
      <c r="A18" s="101"/>
      <c r="B18" s="96" t="s">
        <v>99</v>
      </c>
      <c r="C18" s="101"/>
      <c r="D18" s="100"/>
      <c r="E18" s="100"/>
      <c r="F18" s="100"/>
    </row>
    <row r="19" spans="1:6" x14ac:dyDescent="0.25">
      <c r="A19" s="100"/>
      <c r="B19" s="97" t="s">
        <v>100</v>
      </c>
      <c r="C19" s="100"/>
      <c r="D19" s="100"/>
      <c r="E19" s="100"/>
      <c r="F19" s="100"/>
    </row>
    <row r="20" spans="1:6" ht="13.8" x14ac:dyDescent="0.25">
      <c r="A20" s="100"/>
      <c r="B20" s="98" t="s">
        <v>101</v>
      </c>
      <c r="C20" s="100"/>
      <c r="D20" s="100"/>
      <c r="E20" s="100"/>
      <c r="F20" s="100"/>
    </row>
    <row r="21" spans="1:6" x14ac:dyDescent="0.25">
      <c r="A21" s="100"/>
      <c r="B21" s="100"/>
      <c r="C21" s="100"/>
      <c r="D21" s="100"/>
      <c r="E21" s="100"/>
      <c r="F21" s="100"/>
    </row>
    <row r="22" spans="1:6" x14ac:dyDescent="0.25">
      <c r="A22" s="95"/>
      <c r="B22" s="95"/>
      <c r="C22" s="99"/>
    </row>
  </sheetData>
  <mergeCells count="2">
    <mergeCell ref="A5:F5"/>
    <mergeCell ref="B8:F8"/>
  </mergeCells>
  <printOptions horizontalCentered="1"/>
  <pageMargins left="0" right="0" top="0.59055118110236227" bottom="0" header="0" footer="0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view="pageBreakPreview" zoomScaleNormal="100" zoomScaleSheetLayoutView="100" workbookViewId="0">
      <selection activeCell="G14" sqref="A14:G17"/>
    </sheetView>
  </sheetViews>
  <sheetFormatPr defaultRowHeight="13.2" x14ac:dyDescent="0.25"/>
  <cols>
    <col min="1" max="1" width="12.109375" style="9" customWidth="1"/>
    <col min="2" max="2" width="49.21875" style="9" customWidth="1"/>
    <col min="3" max="3" width="19.5546875" style="9" customWidth="1"/>
    <col min="4" max="4" width="18.88671875" style="9" customWidth="1"/>
    <col min="5" max="5" width="15.77734375" style="9" customWidth="1"/>
    <col min="6" max="6" width="19" style="9" customWidth="1"/>
    <col min="7" max="7" width="23.33203125" style="9" customWidth="1"/>
    <col min="8" max="250" width="8.88671875" style="9"/>
    <col min="251" max="251" width="12.109375" style="9" customWidth="1"/>
    <col min="252" max="252" width="60.21875" style="9" customWidth="1"/>
    <col min="253" max="253" width="22.88671875" style="9" customWidth="1"/>
    <col min="254" max="254" width="21.77734375" style="9" customWidth="1"/>
    <col min="255" max="256" width="25.109375" style="9" customWidth="1"/>
    <col min="257" max="506" width="8.88671875" style="9"/>
    <col min="507" max="507" width="12.109375" style="9" customWidth="1"/>
    <col min="508" max="508" width="60.21875" style="9" customWidth="1"/>
    <col min="509" max="509" width="22.88671875" style="9" customWidth="1"/>
    <col min="510" max="510" width="21.77734375" style="9" customWidth="1"/>
    <col min="511" max="512" width="25.109375" style="9" customWidth="1"/>
    <col min="513" max="762" width="8.88671875" style="9"/>
    <col min="763" max="763" width="12.109375" style="9" customWidth="1"/>
    <col min="764" max="764" width="60.21875" style="9" customWidth="1"/>
    <col min="765" max="765" width="22.88671875" style="9" customWidth="1"/>
    <col min="766" max="766" width="21.77734375" style="9" customWidth="1"/>
    <col min="767" max="768" width="25.109375" style="9" customWidth="1"/>
    <col min="769" max="1018" width="8.88671875" style="9"/>
    <col min="1019" max="1019" width="12.109375" style="9" customWidth="1"/>
    <col min="1020" max="1020" width="60.21875" style="9" customWidth="1"/>
    <col min="1021" max="1021" width="22.88671875" style="9" customWidth="1"/>
    <col min="1022" max="1022" width="21.77734375" style="9" customWidth="1"/>
    <col min="1023" max="1024" width="25.109375" style="9" customWidth="1"/>
    <col min="1025" max="1274" width="8.88671875" style="9"/>
    <col min="1275" max="1275" width="12.109375" style="9" customWidth="1"/>
    <col min="1276" max="1276" width="60.21875" style="9" customWidth="1"/>
    <col min="1277" max="1277" width="22.88671875" style="9" customWidth="1"/>
    <col min="1278" max="1278" width="21.77734375" style="9" customWidth="1"/>
    <col min="1279" max="1280" width="25.109375" style="9" customWidth="1"/>
    <col min="1281" max="1530" width="8.88671875" style="9"/>
    <col min="1531" max="1531" width="12.109375" style="9" customWidth="1"/>
    <col min="1532" max="1532" width="60.21875" style="9" customWidth="1"/>
    <col min="1533" max="1533" width="22.88671875" style="9" customWidth="1"/>
    <col min="1534" max="1534" width="21.77734375" style="9" customWidth="1"/>
    <col min="1535" max="1536" width="25.109375" style="9" customWidth="1"/>
    <col min="1537" max="1786" width="8.88671875" style="9"/>
    <col min="1787" max="1787" width="12.109375" style="9" customWidth="1"/>
    <col min="1788" max="1788" width="60.21875" style="9" customWidth="1"/>
    <col min="1789" max="1789" width="22.88671875" style="9" customWidth="1"/>
    <col min="1790" max="1790" width="21.77734375" style="9" customWidth="1"/>
    <col min="1791" max="1792" width="25.109375" style="9" customWidth="1"/>
    <col min="1793" max="2042" width="8.88671875" style="9"/>
    <col min="2043" max="2043" width="12.109375" style="9" customWidth="1"/>
    <col min="2044" max="2044" width="60.21875" style="9" customWidth="1"/>
    <col min="2045" max="2045" width="22.88671875" style="9" customWidth="1"/>
    <col min="2046" max="2046" width="21.77734375" style="9" customWidth="1"/>
    <col min="2047" max="2048" width="25.109375" style="9" customWidth="1"/>
    <col min="2049" max="2298" width="8.88671875" style="9"/>
    <col min="2299" max="2299" width="12.109375" style="9" customWidth="1"/>
    <col min="2300" max="2300" width="60.21875" style="9" customWidth="1"/>
    <col min="2301" max="2301" width="22.88671875" style="9" customWidth="1"/>
    <col min="2302" max="2302" width="21.77734375" style="9" customWidth="1"/>
    <col min="2303" max="2304" width="25.109375" style="9" customWidth="1"/>
    <col min="2305" max="2554" width="8.88671875" style="9"/>
    <col min="2555" max="2555" width="12.109375" style="9" customWidth="1"/>
    <col min="2556" max="2556" width="60.21875" style="9" customWidth="1"/>
    <col min="2557" max="2557" width="22.88671875" style="9" customWidth="1"/>
    <col min="2558" max="2558" width="21.77734375" style="9" customWidth="1"/>
    <col min="2559" max="2560" width="25.109375" style="9" customWidth="1"/>
    <col min="2561" max="2810" width="8.88671875" style="9"/>
    <col min="2811" max="2811" width="12.109375" style="9" customWidth="1"/>
    <col min="2812" max="2812" width="60.21875" style="9" customWidth="1"/>
    <col min="2813" max="2813" width="22.88671875" style="9" customWidth="1"/>
    <col min="2814" max="2814" width="21.77734375" style="9" customWidth="1"/>
    <col min="2815" max="2816" width="25.109375" style="9" customWidth="1"/>
    <col min="2817" max="3066" width="8.88671875" style="9"/>
    <col min="3067" max="3067" width="12.109375" style="9" customWidth="1"/>
    <col min="3068" max="3068" width="60.21875" style="9" customWidth="1"/>
    <col min="3069" max="3069" width="22.88671875" style="9" customWidth="1"/>
    <col min="3070" max="3070" width="21.77734375" style="9" customWidth="1"/>
    <col min="3071" max="3072" width="25.109375" style="9" customWidth="1"/>
    <col min="3073" max="3322" width="8.88671875" style="9"/>
    <col min="3323" max="3323" width="12.109375" style="9" customWidth="1"/>
    <col min="3324" max="3324" width="60.21875" style="9" customWidth="1"/>
    <col min="3325" max="3325" width="22.88671875" style="9" customWidth="1"/>
    <col min="3326" max="3326" width="21.77734375" style="9" customWidth="1"/>
    <col min="3327" max="3328" width="25.109375" style="9" customWidth="1"/>
    <col min="3329" max="3578" width="8.88671875" style="9"/>
    <col min="3579" max="3579" width="12.109375" style="9" customWidth="1"/>
    <col min="3580" max="3580" width="60.21875" style="9" customWidth="1"/>
    <col min="3581" max="3581" width="22.88671875" style="9" customWidth="1"/>
    <col min="3582" max="3582" width="21.77734375" style="9" customWidth="1"/>
    <col min="3583" max="3584" width="25.109375" style="9" customWidth="1"/>
    <col min="3585" max="3834" width="8.88671875" style="9"/>
    <col min="3835" max="3835" width="12.109375" style="9" customWidth="1"/>
    <col min="3836" max="3836" width="60.21875" style="9" customWidth="1"/>
    <col min="3837" max="3837" width="22.88671875" style="9" customWidth="1"/>
    <col min="3838" max="3838" width="21.77734375" style="9" customWidth="1"/>
    <col min="3839" max="3840" width="25.109375" style="9" customWidth="1"/>
    <col min="3841" max="4090" width="8.88671875" style="9"/>
    <col min="4091" max="4091" width="12.109375" style="9" customWidth="1"/>
    <col min="4092" max="4092" width="60.21875" style="9" customWidth="1"/>
    <col min="4093" max="4093" width="22.88671875" style="9" customWidth="1"/>
    <col min="4094" max="4094" width="21.77734375" style="9" customWidth="1"/>
    <col min="4095" max="4096" width="25.109375" style="9" customWidth="1"/>
    <col min="4097" max="4346" width="8.88671875" style="9"/>
    <col min="4347" max="4347" width="12.109375" style="9" customWidth="1"/>
    <col min="4348" max="4348" width="60.21875" style="9" customWidth="1"/>
    <col min="4349" max="4349" width="22.88671875" style="9" customWidth="1"/>
    <col min="4350" max="4350" width="21.77734375" style="9" customWidth="1"/>
    <col min="4351" max="4352" width="25.109375" style="9" customWidth="1"/>
    <col min="4353" max="4602" width="8.88671875" style="9"/>
    <col min="4603" max="4603" width="12.109375" style="9" customWidth="1"/>
    <col min="4604" max="4604" width="60.21875" style="9" customWidth="1"/>
    <col min="4605" max="4605" width="22.88671875" style="9" customWidth="1"/>
    <col min="4606" max="4606" width="21.77734375" style="9" customWidth="1"/>
    <col min="4607" max="4608" width="25.109375" style="9" customWidth="1"/>
    <col min="4609" max="4858" width="8.88671875" style="9"/>
    <col min="4859" max="4859" width="12.109375" style="9" customWidth="1"/>
    <col min="4860" max="4860" width="60.21875" style="9" customWidth="1"/>
    <col min="4861" max="4861" width="22.88671875" style="9" customWidth="1"/>
    <col min="4862" max="4862" width="21.77734375" style="9" customWidth="1"/>
    <col min="4863" max="4864" width="25.109375" style="9" customWidth="1"/>
    <col min="4865" max="5114" width="8.88671875" style="9"/>
    <col min="5115" max="5115" width="12.109375" style="9" customWidth="1"/>
    <col min="5116" max="5116" width="60.21875" style="9" customWidth="1"/>
    <col min="5117" max="5117" width="22.88671875" style="9" customWidth="1"/>
    <col min="5118" max="5118" width="21.77734375" style="9" customWidth="1"/>
    <col min="5119" max="5120" width="25.109375" style="9" customWidth="1"/>
    <col min="5121" max="5370" width="8.88671875" style="9"/>
    <col min="5371" max="5371" width="12.109375" style="9" customWidth="1"/>
    <col min="5372" max="5372" width="60.21875" style="9" customWidth="1"/>
    <col min="5373" max="5373" width="22.88671875" style="9" customWidth="1"/>
    <col min="5374" max="5374" width="21.77734375" style="9" customWidth="1"/>
    <col min="5375" max="5376" width="25.109375" style="9" customWidth="1"/>
    <col min="5377" max="5626" width="8.88671875" style="9"/>
    <col min="5627" max="5627" width="12.109375" style="9" customWidth="1"/>
    <col min="5628" max="5628" width="60.21875" style="9" customWidth="1"/>
    <col min="5629" max="5629" width="22.88671875" style="9" customWidth="1"/>
    <col min="5630" max="5630" width="21.77734375" style="9" customWidth="1"/>
    <col min="5631" max="5632" width="25.109375" style="9" customWidth="1"/>
    <col min="5633" max="5882" width="8.88671875" style="9"/>
    <col min="5883" max="5883" width="12.109375" style="9" customWidth="1"/>
    <col min="5884" max="5884" width="60.21875" style="9" customWidth="1"/>
    <col min="5885" max="5885" width="22.88671875" style="9" customWidth="1"/>
    <col min="5886" max="5886" width="21.77734375" style="9" customWidth="1"/>
    <col min="5887" max="5888" width="25.109375" style="9" customWidth="1"/>
    <col min="5889" max="6138" width="8.88671875" style="9"/>
    <col min="6139" max="6139" width="12.109375" style="9" customWidth="1"/>
    <col min="6140" max="6140" width="60.21875" style="9" customWidth="1"/>
    <col min="6141" max="6141" width="22.88671875" style="9" customWidth="1"/>
    <col min="6142" max="6142" width="21.77734375" style="9" customWidth="1"/>
    <col min="6143" max="6144" width="25.109375" style="9" customWidth="1"/>
    <col min="6145" max="6394" width="8.88671875" style="9"/>
    <col min="6395" max="6395" width="12.109375" style="9" customWidth="1"/>
    <col min="6396" max="6396" width="60.21875" style="9" customWidth="1"/>
    <col min="6397" max="6397" width="22.88671875" style="9" customWidth="1"/>
    <col min="6398" max="6398" width="21.77734375" style="9" customWidth="1"/>
    <col min="6399" max="6400" width="25.109375" style="9" customWidth="1"/>
    <col min="6401" max="6650" width="8.88671875" style="9"/>
    <col min="6651" max="6651" width="12.109375" style="9" customWidth="1"/>
    <col min="6652" max="6652" width="60.21875" style="9" customWidth="1"/>
    <col min="6653" max="6653" width="22.88671875" style="9" customWidth="1"/>
    <col min="6654" max="6654" width="21.77734375" style="9" customWidth="1"/>
    <col min="6655" max="6656" width="25.109375" style="9" customWidth="1"/>
    <col min="6657" max="6906" width="8.88671875" style="9"/>
    <col min="6907" max="6907" width="12.109375" style="9" customWidth="1"/>
    <col min="6908" max="6908" width="60.21875" style="9" customWidth="1"/>
    <col min="6909" max="6909" width="22.88671875" style="9" customWidth="1"/>
    <col min="6910" max="6910" width="21.77734375" style="9" customWidth="1"/>
    <col min="6911" max="6912" width="25.109375" style="9" customWidth="1"/>
    <col min="6913" max="7162" width="8.88671875" style="9"/>
    <col min="7163" max="7163" width="12.109375" style="9" customWidth="1"/>
    <col min="7164" max="7164" width="60.21875" style="9" customWidth="1"/>
    <col min="7165" max="7165" width="22.88671875" style="9" customWidth="1"/>
    <col min="7166" max="7166" width="21.77734375" style="9" customWidth="1"/>
    <col min="7167" max="7168" width="25.109375" style="9" customWidth="1"/>
    <col min="7169" max="7418" width="8.88671875" style="9"/>
    <col min="7419" max="7419" width="12.109375" style="9" customWidth="1"/>
    <col min="7420" max="7420" width="60.21875" style="9" customWidth="1"/>
    <col min="7421" max="7421" width="22.88671875" style="9" customWidth="1"/>
    <col min="7422" max="7422" width="21.77734375" style="9" customWidth="1"/>
    <col min="7423" max="7424" width="25.109375" style="9" customWidth="1"/>
    <col min="7425" max="7674" width="8.88671875" style="9"/>
    <col min="7675" max="7675" width="12.109375" style="9" customWidth="1"/>
    <col min="7676" max="7676" width="60.21875" style="9" customWidth="1"/>
    <col min="7677" max="7677" width="22.88671875" style="9" customWidth="1"/>
    <col min="7678" max="7678" width="21.77734375" style="9" customWidth="1"/>
    <col min="7679" max="7680" width="25.109375" style="9" customWidth="1"/>
    <col min="7681" max="7930" width="8.88671875" style="9"/>
    <col min="7931" max="7931" width="12.109375" style="9" customWidth="1"/>
    <col min="7932" max="7932" width="60.21875" style="9" customWidth="1"/>
    <col min="7933" max="7933" width="22.88671875" style="9" customWidth="1"/>
    <col min="7934" max="7934" width="21.77734375" style="9" customWidth="1"/>
    <col min="7935" max="7936" width="25.109375" style="9" customWidth="1"/>
    <col min="7937" max="8186" width="8.88671875" style="9"/>
    <col min="8187" max="8187" width="12.109375" style="9" customWidth="1"/>
    <col min="8188" max="8188" width="60.21875" style="9" customWidth="1"/>
    <col min="8189" max="8189" width="22.88671875" style="9" customWidth="1"/>
    <col min="8190" max="8190" width="21.77734375" style="9" customWidth="1"/>
    <col min="8191" max="8192" width="25.109375" style="9" customWidth="1"/>
    <col min="8193" max="8442" width="8.88671875" style="9"/>
    <col min="8443" max="8443" width="12.109375" style="9" customWidth="1"/>
    <col min="8444" max="8444" width="60.21875" style="9" customWidth="1"/>
    <col min="8445" max="8445" width="22.88671875" style="9" customWidth="1"/>
    <col min="8446" max="8446" width="21.77734375" style="9" customWidth="1"/>
    <col min="8447" max="8448" width="25.109375" style="9" customWidth="1"/>
    <col min="8449" max="8698" width="8.88671875" style="9"/>
    <col min="8699" max="8699" width="12.109375" style="9" customWidth="1"/>
    <col min="8700" max="8700" width="60.21875" style="9" customWidth="1"/>
    <col min="8701" max="8701" width="22.88671875" style="9" customWidth="1"/>
    <col min="8702" max="8702" width="21.77734375" style="9" customWidth="1"/>
    <col min="8703" max="8704" width="25.109375" style="9" customWidth="1"/>
    <col min="8705" max="8954" width="8.88671875" style="9"/>
    <col min="8955" max="8955" width="12.109375" style="9" customWidth="1"/>
    <col min="8956" max="8956" width="60.21875" style="9" customWidth="1"/>
    <col min="8957" max="8957" width="22.88671875" style="9" customWidth="1"/>
    <col min="8958" max="8958" width="21.77734375" style="9" customWidth="1"/>
    <col min="8959" max="8960" width="25.109375" style="9" customWidth="1"/>
    <col min="8961" max="9210" width="8.88671875" style="9"/>
    <col min="9211" max="9211" width="12.109375" style="9" customWidth="1"/>
    <col min="9212" max="9212" width="60.21875" style="9" customWidth="1"/>
    <col min="9213" max="9213" width="22.88671875" style="9" customWidth="1"/>
    <col min="9214" max="9214" width="21.77734375" style="9" customWidth="1"/>
    <col min="9215" max="9216" width="25.109375" style="9" customWidth="1"/>
    <col min="9217" max="9466" width="8.88671875" style="9"/>
    <col min="9467" max="9467" width="12.109375" style="9" customWidth="1"/>
    <col min="9468" max="9468" width="60.21875" style="9" customWidth="1"/>
    <col min="9469" max="9469" width="22.88671875" style="9" customWidth="1"/>
    <col min="9470" max="9470" width="21.77734375" style="9" customWidth="1"/>
    <col min="9471" max="9472" width="25.109375" style="9" customWidth="1"/>
    <col min="9473" max="9722" width="8.88671875" style="9"/>
    <col min="9723" max="9723" width="12.109375" style="9" customWidth="1"/>
    <col min="9724" max="9724" width="60.21875" style="9" customWidth="1"/>
    <col min="9725" max="9725" width="22.88671875" style="9" customWidth="1"/>
    <col min="9726" max="9726" width="21.77734375" style="9" customWidth="1"/>
    <col min="9727" max="9728" width="25.109375" style="9" customWidth="1"/>
    <col min="9729" max="9978" width="8.88671875" style="9"/>
    <col min="9979" max="9979" width="12.109375" style="9" customWidth="1"/>
    <col min="9980" max="9980" width="60.21875" style="9" customWidth="1"/>
    <col min="9981" max="9981" width="22.88671875" style="9" customWidth="1"/>
    <col min="9982" max="9982" width="21.77734375" style="9" customWidth="1"/>
    <col min="9983" max="9984" width="25.109375" style="9" customWidth="1"/>
    <col min="9985" max="10234" width="8.88671875" style="9"/>
    <col min="10235" max="10235" width="12.109375" style="9" customWidth="1"/>
    <col min="10236" max="10236" width="60.21875" style="9" customWidth="1"/>
    <col min="10237" max="10237" width="22.88671875" style="9" customWidth="1"/>
    <col min="10238" max="10238" width="21.77734375" style="9" customWidth="1"/>
    <col min="10239" max="10240" width="25.109375" style="9" customWidth="1"/>
    <col min="10241" max="10490" width="8.88671875" style="9"/>
    <col min="10491" max="10491" width="12.109375" style="9" customWidth="1"/>
    <col min="10492" max="10492" width="60.21875" style="9" customWidth="1"/>
    <col min="10493" max="10493" width="22.88671875" style="9" customWidth="1"/>
    <col min="10494" max="10494" width="21.77734375" style="9" customWidth="1"/>
    <col min="10495" max="10496" width="25.109375" style="9" customWidth="1"/>
    <col min="10497" max="10746" width="8.88671875" style="9"/>
    <col min="10747" max="10747" width="12.109375" style="9" customWidth="1"/>
    <col min="10748" max="10748" width="60.21875" style="9" customWidth="1"/>
    <col min="10749" max="10749" width="22.88671875" style="9" customWidth="1"/>
    <col min="10750" max="10750" width="21.77734375" style="9" customWidth="1"/>
    <col min="10751" max="10752" width="25.109375" style="9" customWidth="1"/>
    <col min="10753" max="11002" width="8.88671875" style="9"/>
    <col min="11003" max="11003" width="12.109375" style="9" customWidth="1"/>
    <col min="11004" max="11004" width="60.21875" style="9" customWidth="1"/>
    <col min="11005" max="11005" width="22.88671875" style="9" customWidth="1"/>
    <col min="11006" max="11006" width="21.77734375" style="9" customWidth="1"/>
    <col min="11007" max="11008" width="25.109375" style="9" customWidth="1"/>
    <col min="11009" max="11258" width="8.88671875" style="9"/>
    <col min="11259" max="11259" width="12.109375" style="9" customWidth="1"/>
    <col min="11260" max="11260" width="60.21875" style="9" customWidth="1"/>
    <col min="11261" max="11261" width="22.88671875" style="9" customWidth="1"/>
    <col min="11262" max="11262" width="21.77734375" style="9" customWidth="1"/>
    <col min="11263" max="11264" width="25.109375" style="9" customWidth="1"/>
    <col min="11265" max="11514" width="8.88671875" style="9"/>
    <col min="11515" max="11515" width="12.109375" style="9" customWidth="1"/>
    <col min="11516" max="11516" width="60.21875" style="9" customWidth="1"/>
    <col min="11517" max="11517" width="22.88671875" style="9" customWidth="1"/>
    <col min="11518" max="11518" width="21.77734375" style="9" customWidth="1"/>
    <col min="11519" max="11520" width="25.109375" style="9" customWidth="1"/>
    <col min="11521" max="11770" width="8.88671875" style="9"/>
    <col min="11771" max="11771" width="12.109375" style="9" customWidth="1"/>
    <col min="11772" max="11772" width="60.21875" style="9" customWidth="1"/>
    <col min="11773" max="11773" width="22.88671875" style="9" customWidth="1"/>
    <col min="11774" max="11774" width="21.77734375" style="9" customWidth="1"/>
    <col min="11775" max="11776" width="25.109375" style="9" customWidth="1"/>
    <col min="11777" max="12026" width="8.88671875" style="9"/>
    <col min="12027" max="12027" width="12.109375" style="9" customWidth="1"/>
    <col min="12028" max="12028" width="60.21875" style="9" customWidth="1"/>
    <col min="12029" max="12029" width="22.88671875" style="9" customWidth="1"/>
    <col min="12030" max="12030" width="21.77734375" style="9" customWidth="1"/>
    <col min="12031" max="12032" width="25.109375" style="9" customWidth="1"/>
    <col min="12033" max="12282" width="8.88671875" style="9"/>
    <col min="12283" max="12283" width="12.109375" style="9" customWidth="1"/>
    <col min="12284" max="12284" width="60.21875" style="9" customWidth="1"/>
    <col min="12285" max="12285" width="22.88671875" style="9" customWidth="1"/>
    <col min="12286" max="12286" width="21.77734375" style="9" customWidth="1"/>
    <col min="12287" max="12288" width="25.109375" style="9" customWidth="1"/>
    <col min="12289" max="12538" width="8.88671875" style="9"/>
    <col min="12539" max="12539" width="12.109375" style="9" customWidth="1"/>
    <col min="12540" max="12540" width="60.21875" style="9" customWidth="1"/>
    <col min="12541" max="12541" width="22.88671875" style="9" customWidth="1"/>
    <col min="12542" max="12542" width="21.77734375" style="9" customWidth="1"/>
    <col min="12543" max="12544" width="25.109375" style="9" customWidth="1"/>
    <col min="12545" max="12794" width="8.88671875" style="9"/>
    <col min="12795" max="12795" width="12.109375" style="9" customWidth="1"/>
    <col min="12796" max="12796" width="60.21875" style="9" customWidth="1"/>
    <col min="12797" max="12797" width="22.88671875" style="9" customWidth="1"/>
    <col min="12798" max="12798" width="21.77734375" style="9" customWidth="1"/>
    <col min="12799" max="12800" width="25.109375" style="9" customWidth="1"/>
    <col min="12801" max="13050" width="8.88671875" style="9"/>
    <col min="13051" max="13051" width="12.109375" style="9" customWidth="1"/>
    <col min="13052" max="13052" width="60.21875" style="9" customWidth="1"/>
    <col min="13053" max="13053" width="22.88671875" style="9" customWidth="1"/>
    <col min="13054" max="13054" width="21.77734375" style="9" customWidth="1"/>
    <col min="13055" max="13056" width="25.109375" style="9" customWidth="1"/>
    <col min="13057" max="13306" width="8.88671875" style="9"/>
    <col min="13307" max="13307" width="12.109375" style="9" customWidth="1"/>
    <col min="13308" max="13308" width="60.21875" style="9" customWidth="1"/>
    <col min="13309" max="13309" width="22.88671875" style="9" customWidth="1"/>
    <col min="13310" max="13310" width="21.77734375" style="9" customWidth="1"/>
    <col min="13311" max="13312" width="25.109375" style="9" customWidth="1"/>
    <col min="13313" max="13562" width="8.88671875" style="9"/>
    <col min="13563" max="13563" width="12.109375" style="9" customWidth="1"/>
    <col min="13564" max="13564" width="60.21875" style="9" customWidth="1"/>
    <col min="13565" max="13565" width="22.88671875" style="9" customWidth="1"/>
    <col min="13566" max="13566" width="21.77734375" style="9" customWidth="1"/>
    <col min="13567" max="13568" width="25.109375" style="9" customWidth="1"/>
    <col min="13569" max="13818" width="8.88671875" style="9"/>
    <col min="13819" max="13819" width="12.109375" style="9" customWidth="1"/>
    <col min="13820" max="13820" width="60.21875" style="9" customWidth="1"/>
    <col min="13821" max="13821" width="22.88671875" style="9" customWidth="1"/>
    <col min="13822" max="13822" width="21.77734375" style="9" customWidth="1"/>
    <col min="13823" max="13824" width="25.109375" style="9" customWidth="1"/>
    <col min="13825" max="14074" width="8.88671875" style="9"/>
    <col min="14075" max="14075" width="12.109375" style="9" customWidth="1"/>
    <col min="14076" max="14076" width="60.21875" style="9" customWidth="1"/>
    <col min="14077" max="14077" width="22.88671875" style="9" customWidth="1"/>
    <col min="14078" max="14078" width="21.77734375" style="9" customWidth="1"/>
    <col min="14079" max="14080" width="25.109375" style="9" customWidth="1"/>
    <col min="14081" max="14330" width="8.88671875" style="9"/>
    <col min="14331" max="14331" width="12.109375" style="9" customWidth="1"/>
    <col min="14332" max="14332" width="60.21875" style="9" customWidth="1"/>
    <col min="14333" max="14333" width="22.88671875" style="9" customWidth="1"/>
    <col min="14334" max="14334" width="21.77734375" style="9" customWidth="1"/>
    <col min="14335" max="14336" width="25.109375" style="9" customWidth="1"/>
    <col min="14337" max="14586" width="8.88671875" style="9"/>
    <col min="14587" max="14587" width="12.109375" style="9" customWidth="1"/>
    <col min="14588" max="14588" width="60.21875" style="9" customWidth="1"/>
    <col min="14589" max="14589" width="22.88671875" style="9" customWidth="1"/>
    <col min="14590" max="14590" width="21.77734375" style="9" customWidth="1"/>
    <col min="14591" max="14592" width="25.109375" style="9" customWidth="1"/>
    <col min="14593" max="14842" width="8.88671875" style="9"/>
    <col min="14843" max="14843" width="12.109375" style="9" customWidth="1"/>
    <col min="14844" max="14844" width="60.21875" style="9" customWidth="1"/>
    <col min="14845" max="14845" width="22.88671875" style="9" customWidth="1"/>
    <col min="14846" max="14846" width="21.77734375" style="9" customWidth="1"/>
    <col min="14847" max="14848" width="25.109375" style="9" customWidth="1"/>
    <col min="14849" max="15098" width="8.88671875" style="9"/>
    <col min="15099" max="15099" width="12.109375" style="9" customWidth="1"/>
    <col min="15100" max="15100" width="60.21875" style="9" customWidth="1"/>
    <col min="15101" max="15101" width="22.88671875" style="9" customWidth="1"/>
    <col min="15102" max="15102" width="21.77734375" style="9" customWidth="1"/>
    <col min="15103" max="15104" width="25.109375" style="9" customWidth="1"/>
    <col min="15105" max="15354" width="8.88671875" style="9"/>
    <col min="15355" max="15355" width="12.109375" style="9" customWidth="1"/>
    <col min="15356" max="15356" width="60.21875" style="9" customWidth="1"/>
    <col min="15357" max="15357" width="22.88671875" style="9" customWidth="1"/>
    <col min="15358" max="15358" width="21.77734375" style="9" customWidth="1"/>
    <col min="15359" max="15360" width="25.109375" style="9" customWidth="1"/>
    <col min="15361" max="15610" width="8.88671875" style="9"/>
    <col min="15611" max="15611" width="12.109375" style="9" customWidth="1"/>
    <col min="15612" max="15612" width="60.21875" style="9" customWidth="1"/>
    <col min="15613" max="15613" width="22.88671875" style="9" customWidth="1"/>
    <col min="15614" max="15614" width="21.77734375" style="9" customWidth="1"/>
    <col min="15615" max="15616" width="25.109375" style="9" customWidth="1"/>
    <col min="15617" max="15866" width="8.88671875" style="9"/>
    <col min="15867" max="15867" width="12.109375" style="9" customWidth="1"/>
    <col min="15868" max="15868" width="60.21875" style="9" customWidth="1"/>
    <col min="15869" max="15869" width="22.88671875" style="9" customWidth="1"/>
    <col min="15870" max="15870" width="21.77734375" style="9" customWidth="1"/>
    <col min="15871" max="15872" width="25.109375" style="9" customWidth="1"/>
    <col min="15873" max="16122" width="8.88671875" style="9"/>
    <col min="16123" max="16123" width="12.109375" style="9" customWidth="1"/>
    <col min="16124" max="16124" width="60.21875" style="9" customWidth="1"/>
    <col min="16125" max="16125" width="22.88671875" style="9" customWidth="1"/>
    <col min="16126" max="16126" width="21.77734375" style="9" customWidth="1"/>
    <col min="16127" max="16128" width="25.109375" style="9" customWidth="1"/>
    <col min="16129" max="16384" width="8.88671875" style="9"/>
  </cols>
  <sheetData>
    <row r="1" spans="1:9" ht="16.2" thickBot="1" x14ac:dyDescent="0.35">
      <c r="A1" s="224" t="s">
        <v>51</v>
      </c>
      <c r="B1" s="225"/>
      <c r="C1" s="225"/>
      <c r="D1" s="225"/>
      <c r="E1" s="225"/>
      <c r="F1" s="225"/>
      <c r="G1" s="226"/>
    </row>
    <row r="2" spans="1:9" ht="8.1" customHeight="1" x14ac:dyDescent="0.25">
      <c r="A2" s="227" t="s">
        <v>52</v>
      </c>
      <c r="B2" s="228"/>
      <c r="C2" s="228"/>
      <c r="D2" s="228"/>
      <c r="E2" s="228"/>
      <c r="F2" s="228"/>
      <c r="G2" s="229"/>
    </row>
    <row r="3" spans="1:9" ht="15" customHeight="1" thickBot="1" x14ac:dyDescent="0.3">
      <c r="A3" s="230"/>
      <c r="B3" s="231"/>
      <c r="C3" s="231"/>
      <c r="D3" s="231"/>
      <c r="E3" s="231"/>
      <c r="F3" s="231"/>
      <c r="G3" s="232"/>
    </row>
    <row r="4" spans="1:9" ht="25.5" customHeight="1" thickBot="1" x14ac:dyDescent="0.3">
      <c r="A4" s="233" t="s">
        <v>25</v>
      </c>
      <c r="B4" s="234"/>
      <c r="C4" s="235"/>
      <c r="D4" s="146" t="s">
        <v>53</v>
      </c>
      <c r="E4" s="242">
        <f>'Planilha Orcamentaria'!H30</f>
        <v>463746.58448000002</v>
      </c>
      <c r="F4" s="243"/>
      <c r="G4" s="148" t="str" cm="1">
        <f t="array" ref="G4:I4">'Planilha Orcamentaria'!F7:H7</f>
        <v>DATA: 04/10/2023</v>
      </c>
      <c r="H4" s="9">
        <v>0</v>
      </c>
      <c r="I4" s="9">
        <v>0</v>
      </c>
    </row>
    <row r="5" spans="1:9" ht="33.6" customHeight="1" thickBot="1" x14ac:dyDescent="0.3">
      <c r="A5" s="236" t="s">
        <v>102</v>
      </c>
      <c r="B5" s="237"/>
      <c r="C5" s="238"/>
      <c r="D5" s="239" t="s">
        <v>103</v>
      </c>
      <c r="E5" s="240"/>
      <c r="F5" s="241"/>
      <c r="G5" s="147" t="str" cm="1">
        <f t="array" ref="G5:I5">'Planilha Orcamentaria'!F8:H8</f>
        <v>PRAZO DE EXECUÇÃO: 03 MESES</v>
      </c>
      <c r="H5" s="9">
        <v>0</v>
      </c>
      <c r="I5" s="9">
        <v>0</v>
      </c>
    </row>
    <row r="6" spans="1:9" x14ac:dyDescent="0.25">
      <c r="A6" s="42" t="s">
        <v>5</v>
      </c>
      <c r="B6" s="43" t="s">
        <v>54</v>
      </c>
      <c r="C6" s="44" t="s">
        <v>55</v>
      </c>
      <c r="D6" s="44" t="s">
        <v>56</v>
      </c>
      <c r="E6" s="45" t="s">
        <v>57</v>
      </c>
      <c r="F6" s="45" t="s">
        <v>58</v>
      </c>
      <c r="G6" s="46" t="s">
        <v>62</v>
      </c>
    </row>
    <row r="7" spans="1:9" x14ac:dyDescent="0.25">
      <c r="A7" s="222">
        <v>1</v>
      </c>
      <c r="B7" s="220" t="str">
        <f>'Planilha Orcamentaria'!C14</f>
        <v>INSTALAÇÕES INICIAIS DA OBRA</v>
      </c>
      <c r="C7" s="10" t="s">
        <v>59</v>
      </c>
      <c r="D7" s="35">
        <f>D8/$D$12</f>
        <v>8.0789478680496438E-3</v>
      </c>
      <c r="E7" s="39">
        <v>1</v>
      </c>
      <c r="F7" s="39"/>
      <c r="G7" s="47"/>
    </row>
    <row r="8" spans="1:9" x14ac:dyDescent="0.25">
      <c r="A8" s="223"/>
      <c r="B8" s="221"/>
      <c r="C8" s="11" t="s">
        <v>60</v>
      </c>
      <c r="D8" s="36">
        <f>'Planilha Orcamentaria'!H14</f>
        <v>3746.5844800000004</v>
      </c>
      <c r="E8" s="40">
        <f>E7*D8</f>
        <v>3746.5844800000004</v>
      </c>
      <c r="F8" s="40"/>
      <c r="G8" s="48"/>
    </row>
    <row r="9" spans="1:9" x14ac:dyDescent="0.25">
      <c r="A9" s="222">
        <v>2</v>
      </c>
      <c r="B9" s="220" t="str">
        <f>'Planilha Orcamentaria'!C28</f>
        <v xml:space="preserve">COBERTURA </v>
      </c>
      <c r="C9" s="10" t="s">
        <v>59</v>
      </c>
      <c r="D9" s="35">
        <f>D10/$D$12</f>
        <v>0.99192105213195036</v>
      </c>
      <c r="E9" s="39">
        <v>0.2</v>
      </c>
      <c r="F9" s="39">
        <v>0.4</v>
      </c>
      <c r="G9" s="47">
        <v>0.4</v>
      </c>
    </row>
    <row r="10" spans="1:9" x14ac:dyDescent="0.25">
      <c r="A10" s="223"/>
      <c r="B10" s="221"/>
      <c r="C10" s="11" t="s">
        <v>60</v>
      </c>
      <c r="D10" s="37">
        <f>'Planilha Orcamentaria'!H28</f>
        <v>460000</v>
      </c>
      <c r="E10" s="40">
        <f>E9*D10</f>
        <v>92000</v>
      </c>
      <c r="F10" s="40">
        <f>F9*D10</f>
        <v>184000</v>
      </c>
      <c r="G10" s="48">
        <f>G9*D10</f>
        <v>184000</v>
      </c>
    </row>
    <row r="11" spans="1:9" x14ac:dyDescent="0.25">
      <c r="A11" s="247" t="s">
        <v>61</v>
      </c>
      <c r="B11" s="248"/>
      <c r="C11" s="12" t="s">
        <v>59</v>
      </c>
      <c r="D11" s="38">
        <f>(D8+D10)/D12</f>
        <v>1</v>
      </c>
      <c r="E11" s="41">
        <f>(E8+E10)/$D$12</f>
        <v>0.20646315829443973</v>
      </c>
      <c r="F11" s="41">
        <f>(F8+F10)/$D$12</f>
        <v>0.39676842085278013</v>
      </c>
      <c r="G11" s="70">
        <f>(G8+G10)/$D$12</f>
        <v>0.39676842085278013</v>
      </c>
    </row>
    <row r="12" spans="1:9" ht="13.8" thickBot="1" x14ac:dyDescent="0.3">
      <c r="A12" s="249"/>
      <c r="B12" s="250"/>
      <c r="C12" s="13" t="s">
        <v>60</v>
      </c>
      <c r="D12" s="49">
        <f>D10+D8</f>
        <v>463746.58448000002</v>
      </c>
      <c r="E12" s="49">
        <f>E10+E8</f>
        <v>95746.584480000005</v>
      </c>
      <c r="F12" s="49">
        <f>F10+F8</f>
        <v>184000</v>
      </c>
      <c r="G12" s="71">
        <f>G10+G8</f>
        <v>184000</v>
      </c>
    </row>
    <row r="13" spans="1:9" ht="13.8" thickBot="1" x14ac:dyDescent="0.3">
      <c r="A13" s="14"/>
      <c r="B13" s="15"/>
      <c r="C13" s="16"/>
      <c r="D13" s="16"/>
      <c r="E13" s="15"/>
      <c r="F13" s="15"/>
      <c r="G13" s="17"/>
    </row>
    <row r="14" spans="1:9" x14ac:dyDescent="0.25">
      <c r="A14" s="149"/>
      <c r="B14" s="150"/>
      <c r="C14" s="150"/>
      <c r="D14" s="150"/>
      <c r="E14" s="150"/>
      <c r="F14" s="151"/>
      <c r="G14" s="152"/>
    </row>
    <row r="15" spans="1:9" x14ac:dyDescent="0.25">
      <c r="A15" s="18"/>
      <c r="B15" s="19"/>
      <c r="C15" s="153"/>
      <c r="D15" s="251"/>
      <c r="E15" s="251"/>
      <c r="F15" s="154"/>
      <c r="G15" s="155"/>
    </row>
    <row r="16" spans="1:9" ht="13.2" customHeight="1" x14ac:dyDescent="0.25">
      <c r="A16" s="20"/>
      <c r="B16" s="244" t="s">
        <v>49</v>
      </c>
      <c r="C16" s="21"/>
      <c r="D16" s="246" t="s">
        <v>50</v>
      </c>
      <c r="E16" s="246"/>
      <c r="F16" s="156"/>
      <c r="G16" s="72"/>
    </row>
    <row r="17" spans="1:7" ht="29.4" customHeight="1" thickBot="1" x14ac:dyDescent="0.3">
      <c r="A17" s="22"/>
      <c r="B17" s="245"/>
      <c r="C17" s="23"/>
      <c r="D17" s="23"/>
      <c r="E17" s="24"/>
      <c r="F17" s="73"/>
      <c r="G17" s="74"/>
    </row>
    <row r="18" spans="1:7" x14ac:dyDescent="0.25">
      <c r="A18" s="26"/>
      <c r="B18" s="27"/>
      <c r="C18" s="21"/>
      <c r="D18" s="21"/>
      <c r="E18" s="25"/>
      <c r="F18" s="25"/>
      <c r="G18" s="25"/>
    </row>
    <row r="19" spans="1:7" x14ac:dyDescent="0.25">
      <c r="A19" s="26"/>
      <c r="B19" s="27"/>
      <c r="C19" s="21"/>
      <c r="D19" s="21"/>
      <c r="E19" s="25"/>
      <c r="F19" s="25"/>
      <c r="G19" s="25"/>
    </row>
    <row r="20" spans="1:7" x14ac:dyDescent="0.25">
      <c r="A20" s="28"/>
      <c r="B20" s="29"/>
      <c r="C20" s="30"/>
      <c r="D20" s="30"/>
      <c r="E20" s="31"/>
      <c r="F20" s="31"/>
      <c r="G20" s="31"/>
    </row>
    <row r="21" spans="1:7" ht="13.8" thickBot="1" x14ac:dyDescent="0.3">
      <c r="A21" s="32"/>
      <c r="B21" s="33"/>
      <c r="C21" s="34"/>
      <c r="D21" s="34"/>
      <c r="E21" s="24"/>
      <c r="F21" s="25"/>
      <c r="G21" s="24"/>
    </row>
    <row r="22" spans="1:7" x14ac:dyDescent="0.25">
      <c r="A22" s="25"/>
      <c r="B22" s="25"/>
      <c r="C22" s="21"/>
      <c r="D22" s="21"/>
      <c r="E22" s="25"/>
      <c r="F22" s="25"/>
      <c r="G22" s="25"/>
    </row>
    <row r="23" spans="1:7" x14ac:dyDescent="0.25">
      <c r="A23" s="25"/>
      <c r="B23" s="25"/>
      <c r="C23" s="21"/>
      <c r="D23" s="21"/>
      <c r="E23" s="25"/>
      <c r="F23" s="25"/>
      <c r="G23" s="25"/>
    </row>
    <row r="24" spans="1:7" x14ac:dyDescent="0.25">
      <c r="A24" s="25"/>
      <c r="B24" s="25"/>
      <c r="C24" s="21"/>
      <c r="D24" s="21"/>
      <c r="E24" s="25"/>
      <c r="F24" s="25"/>
      <c r="G24" s="25"/>
    </row>
    <row r="25" spans="1:7" x14ac:dyDescent="0.25">
      <c r="A25" s="25"/>
      <c r="B25" s="25"/>
      <c r="C25" s="21"/>
      <c r="D25" s="21"/>
      <c r="E25" s="25"/>
      <c r="F25" s="25"/>
      <c r="G25" s="25"/>
    </row>
    <row r="26" spans="1:7" x14ac:dyDescent="0.25">
      <c r="A26" s="25"/>
      <c r="B26" s="25"/>
      <c r="C26" s="21"/>
      <c r="D26" s="21"/>
      <c r="E26" s="25"/>
      <c r="F26" s="25"/>
      <c r="G26" s="25"/>
    </row>
    <row r="27" spans="1:7" x14ac:dyDescent="0.25">
      <c r="A27" s="25"/>
      <c r="B27" s="25"/>
      <c r="C27" s="21"/>
      <c r="D27" s="21"/>
      <c r="E27" s="25"/>
      <c r="F27" s="25"/>
      <c r="G27" s="25"/>
    </row>
    <row r="28" spans="1:7" x14ac:dyDescent="0.25">
      <c r="A28" s="25"/>
      <c r="B28" s="25"/>
      <c r="C28" s="21"/>
      <c r="D28" s="21"/>
      <c r="E28" s="25"/>
      <c r="F28" s="25"/>
      <c r="G28" s="25"/>
    </row>
  </sheetData>
  <mergeCells count="14">
    <mergeCell ref="B16:B17"/>
    <mergeCell ref="D16:E16"/>
    <mergeCell ref="A11:B12"/>
    <mergeCell ref="D15:E15"/>
    <mergeCell ref="B9:B10"/>
    <mergeCell ref="A9:A10"/>
    <mergeCell ref="A1:G1"/>
    <mergeCell ref="A2:G3"/>
    <mergeCell ref="A7:A8"/>
    <mergeCell ref="B7:B8"/>
    <mergeCell ref="A4:C4"/>
    <mergeCell ref="A5:C5"/>
    <mergeCell ref="D5:F5"/>
    <mergeCell ref="E4:F4"/>
  </mergeCells>
  <printOptions horizontalCentered="1"/>
  <pageMargins left="0.39370078740157483" right="0.19685039370078741" top="0.78740157480314965" bottom="0" header="0" footer="0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 Orcamentaria</vt:lpstr>
      <vt:lpstr>MEC 01 </vt:lpstr>
      <vt:lpstr>COTAÇÃO</vt:lpstr>
      <vt:lpstr>CFF</vt:lpstr>
      <vt:lpstr>CFF!Area_de_impressao</vt:lpstr>
      <vt:lpstr>COTAÇÃO!Area_de_impressao</vt:lpstr>
      <vt:lpstr>'MEC 01 '!Area_de_impressao</vt:lpstr>
      <vt:lpstr>'Planilha Orcamentaria'!Area_de_impressao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PRISCILA DE PAULA</cp:lastModifiedBy>
  <cp:lastPrinted>2023-10-04T13:59:43Z</cp:lastPrinted>
  <dcterms:created xsi:type="dcterms:W3CDTF">2006-09-22T13:55:22Z</dcterms:created>
  <dcterms:modified xsi:type="dcterms:W3CDTF">2023-10-04T14:00:11Z</dcterms:modified>
</cp:coreProperties>
</file>